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40" yWindow="0" windowWidth="11700" windowHeight="5916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J4" i="1" l="1"/>
  <c r="K4" i="1"/>
  <c r="K7" i="1" s="1"/>
  <c r="L4" i="1"/>
  <c r="L10" i="1" s="1"/>
  <c r="M4" i="1"/>
  <c r="M5" i="1" s="1"/>
  <c r="N4" i="1"/>
  <c r="O4" i="1"/>
  <c r="O11" i="1" s="1"/>
  <c r="B5" i="1"/>
  <c r="J5" i="1" s="1"/>
  <c r="C5" i="1"/>
  <c r="K5" i="1" s="1"/>
  <c r="E5" i="1"/>
  <c r="F5" i="1"/>
  <c r="N5" i="1" s="1"/>
  <c r="G5" i="1"/>
  <c r="O5" i="1" s="1"/>
  <c r="I5" i="1"/>
  <c r="B6" i="1"/>
  <c r="J6" i="1" s="1"/>
  <c r="E6" i="1"/>
  <c r="F6" i="1"/>
  <c r="N6" i="1" s="1"/>
  <c r="I6" i="1"/>
  <c r="C7" i="1"/>
  <c r="D7" i="1"/>
  <c r="L7" i="1" s="1"/>
  <c r="E7" i="1"/>
  <c r="M7" i="1" s="1"/>
  <c r="G7" i="1"/>
  <c r="I7" i="1"/>
  <c r="B8" i="1"/>
  <c r="J8" i="1" s="1"/>
  <c r="C8" i="1"/>
  <c r="K8" i="1" s="1"/>
  <c r="D8" i="1"/>
  <c r="L8" i="1" s="1"/>
  <c r="F8" i="1"/>
  <c r="N8" i="1" s="1"/>
  <c r="G8" i="1"/>
  <c r="O8" i="1" s="1"/>
  <c r="I8" i="1"/>
  <c r="B9" i="1"/>
  <c r="J9" i="1" s="1"/>
  <c r="C9" i="1"/>
  <c r="K9" i="1" s="1"/>
  <c r="E9" i="1"/>
  <c r="F9" i="1"/>
  <c r="N9" i="1" s="1"/>
  <c r="G9" i="1"/>
  <c r="O9" i="1" s="1"/>
  <c r="I9" i="1"/>
  <c r="B10" i="1"/>
  <c r="J10" i="1" s="1"/>
  <c r="D10" i="1"/>
  <c r="E10" i="1"/>
  <c r="M10" i="1" s="1"/>
  <c r="F10" i="1"/>
  <c r="N10" i="1" s="1"/>
  <c r="I10" i="1"/>
  <c r="C11" i="1"/>
  <c r="D11" i="1"/>
  <c r="L11" i="1" s="1"/>
  <c r="E11" i="1"/>
  <c r="M11" i="1" s="1"/>
  <c r="G11" i="1"/>
  <c r="I11" i="1"/>
  <c r="B12" i="1"/>
  <c r="J12" i="1" s="1"/>
  <c r="C12" i="1"/>
  <c r="K12" i="1" s="1"/>
  <c r="D12" i="1"/>
  <c r="L12" i="1" s="1"/>
  <c r="F12" i="1"/>
  <c r="N12" i="1" s="1"/>
  <c r="G12" i="1"/>
  <c r="O12" i="1" s="1"/>
  <c r="I12" i="1"/>
  <c r="B13" i="1"/>
  <c r="J13" i="1" s="1"/>
  <c r="C13" i="1"/>
  <c r="K13" i="1" s="1"/>
  <c r="E13" i="1"/>
  <c r="F13" i="1"/>
  <c r="N13" i="1" s="1"/>
  <c r="G13" i="1"/>
  <c r="O13" i="1" s="1"/>
  <c r="I13" i="1"/>
  <c r="B14" i="1"/>
  <c r="J14" i="1" s="1"/>
  <c r="D14" i="1"/>
  <c r="E14" i="1"/>
  <c r="M14" i="1" s="1"/>
  <c r="F14" i="1"/>
  <c r="N14" i="1" s="1"/>
  <c r="I14" i="1"/>
  <c r="C18" i="1"/>
  <c r="D5" i="1" s="1"/>
  <c r="L5" i="1" s="1"/>
  <c r="M6" i="1" l="1"/>
  <c r="D6" i="1"/>
  <c r="L14" i="1"/>
  <c r="C14" i="1"/>
  <c r="K14" i="1" s="1"/>
  <c r="E12" i="1"/>
  <c r="M12" i="1" s="1"/>
  <c r="K11" i="1"/>
  <c r="B11" i="1"/>
  <c r="J11" i="1" s="1"/>
  <c r="G10" i="1"/>
  <c r="O10" i="1" s="1"/>
  <c r="M9" i="1"/>
  <c r="D9" i="1"/>
  <c r="L9" i="1" s="1"/>
  <c r="O7" i="1"/>
  <c r="F7" i="1"/>
  <c r="N7" i="1" s="1"/>
  <c r="L6" i="1"/>
  <c r="C6" i="1"/>
  <c r="K6" i="1" s="1"/>
  <c r="G14" i="1"/>
  <c r="O14" i="1" s="1"/>
  <c r="M13" i="1"/>
  <c r="D13" i="1"/>
  <c r="L13" i="1" s="1"/>
  <c r="F11" i="1"/>
  <c r="N11" i="1" s="1"/>
  <c r="C10" i="1"/>
  <c r="K10" i="1" s="1"/>
  <c r="E8" i="1"/>
  <c r="M8" i="1" s="1"/>
  <c r="B7" i="1"/>
  <c r="J7" i="1" s="1"/>
  <c r="G6" i="1"/>
  <c r="O6" i="1" s="1"/>
</calcChain>
</file>

<file path=xl/sharedStrings.xml><?xml version="1.0" encoding="utf-8"?>
<sst xmlns="http://schemas.openxmlformats.org/spreadsheetml/2006/main" count="15" uniqueCount="14">
  <si>
    <t>Head Loss (ft) at different Flows (in usgpm)</t>
  </si>
  <si>
    <t>Mixing Energy, G (1/s) at different Flows (in usgpm)</t>
  </si>
  <si>
    <t>Number of Holes</t>
  </si>
  <si>
    <t>Orifice Cv</t>
  </si>
  <si>
    <t>Viscosity (cp)</t>
  </si>
  <si>
    <t>Orifice Size (inches)</t>
  </si>
  <si>
    <t>Density (lb/ft^3)</t>
  </si>
  <si>
    <t>Orifice Area (ft^2)</t>
  </si>
  <si>
    <t>Notes:</t>
  </si>
  <si>
    <t>Input values into shaded cells.</t>
  </si>
  <si>
    <t>Mixing Volume (ft^3)</t>
  </si>
  <si>
    <t>Mixing Efficiency</t>
  </si>
  <si>
    <t>Diffuser Head Loss Graph - Version 1.1</t>
  </si>
  <si>
    <t>© 1998 - 2017, John Hibberd &amp; HEI Group.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</si>
</sst>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0.0"/>
    <numFmt numFmtId="166" formatCode="0.000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17">
    <xf numFmtId="0" fontId="0" fillId="0" borderId="0" xfId="0" applyAlignment="1"/>
    <xf numFmtId="166" fontId="0" fillId="0" borderId="2" xfId="0" applyNumberFormat="1" applyFill="1" applyBorder="1" applyAlignment="1"/>
    <xf numFmtId="2" fontId="0" fillId="0" borderId="2" xfId="0" applyNumberFormat="1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/>
    <xf numFmtId="0" fontId="4" fillId="0" borderId="0" xfId="0" applyFont="1" applyBorder="1" applyAlignment="1"/>
    <xf numFmtId="0" fontId="3" fillId="0" borderId="5" xfId="0" applyFont="1" applyFill="1" applyBorder="1" applyAlignment="1"/>
    <xf numFmtId="0" fontId="6" fillId="0" borderId="0" xfId="0" applyFont="1" applyBorder="1" applyAlignment="1"/>
    <xf numFmtId="0" fontId="3" fillId="2" borderId="2" xfId="0" applyFont="1" applyFill="1" applyBorder="1" applyAlignment="1">
      <alignment horizontal="center" wrapText="1"/>
    </xf>
    <xf numFmtId="165" fontId="3" fillId="3" borderId="2" xfId="0" applyNumberFormat="1" applyFont="1" applyFill="1" applyBorder="1" applyAlignment="1"/>
    <xf numFmtId="1" fontId="0" fillId="3" borderId="2" xfId="0" applyNumberFormat="1" applyFill="1" applyBorder="1" applyAlignment="1"/>
    <xf numFmtId="165" fontId="3" fillId="3" borderId="2" xfId="0" applyNumberFormat="1" applyFont="1" applyFill="1" applyBorder="1" applyAlignment="1" applyProtection="1">
      <protection locked="0"/>
    </xf>
    <xf numFmtId="1" fontId="0" fillId="3" borderId="2" xfId="0" applyNumberFormat="1" applyFill="1" applyBorder="1" applyAlignment="1" applyProtection="1">
      <protection locked="0"/>
    </xf>
    <xf numFmtId="166" fontId="0" fillId="4" borderId="2" xfId="0" applyNumberFormat="1" applyFill="1" applyBorder="1" applyAlignment="1" applyProtection="1">
      <protection locked="0"/>
    </xf>
    <xf numFmtId="0" fontId="3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Diffuser Head Loss
Head Loss vs Number of Holes</a:t>
            </a:r>
          </a:p>
        </c:rich>
      </c:tx>
      <c:layout>
        <c:manualLayout>
          <c:xMode val="edge"/>
          <c:yMode val="edge"/>
          <c:x val="0.28942486085343233"/>
          <c:y val="3.71287128712871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98886827458255"/>
          <c:y val="0.27722772277227725"/>
          <c:w val="0.57699443413729135"/>
          <c:h val="0.38118811881188119"/>
        </c:manualLayout>
      </c:layout>
      <c:lineChart>
        <c:grouping val="standard"/>
        <c:varyColors val="0"/>
        <c:ser>
          <c:idx val="0"/>
          <c:order val="0"/>
          <c:tx>
            <c:v>4 usgpm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A!$B$7:$B$14</c:f>
              <c:numCache>
                <c:formatCode>0.000</c:formatCode>
                <c:ptCount val="8"/>
                <c:pt idx="0">
                  <c:v>0.8199778856863188</c:v>
                </c:pt>
                <c:pt idx="1">
                  <c:v>0.46123756069855437</c:v>
                </c:pt>
                <c:pt idx="2">
                  <c:v>0.29519203884707468</c:v>
                </c:pt>
                <c:pt idx="3">
                  <c:v>0.2049944714215797</c:v>
                </c:pt>
                <c:pt idx="4">
                  <c:v>0.15060818308524224</c:v>
                </c:pt>
                <c:pt idx="5">
                  <c:v>0.11530939017463859</c:v>
                </c:pt>
                <c:pt idx="6">
                  <c:v>9.1108653965146558E-2</c:v>
                </c:pt>
                <c:pt idx="7">
                  <c:v>7.379800971176867E-2</c:v>
                </c:pt>
              </c:numCache>
            </c:numRef>
          </c:val>
          <c:smooth val="0"/>
        </c:ser>
        <c:ser>
          <c:idx val="1"/>
          <c:order val="1"/>
          <c:tx>
            <c:v>7 usgpm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A!$C$7:$C$14</c:f>
              <c:numCache>
                <c:formatCode>0.000</c:formatCode>
                <c:ptCount val="8"/>
                <c:pt idx="0">
                  <c:v>2.5111822749143511</c:v>
                </c:pt>
                <c:pt idx="1">
                  <c:v>1.4125400296393227</c:v>
                </c:pt>
                <c:pt idx="2">
                  <c:v>0.90402561896916644</c:v>
                </c:pt>
                <c:pt idx="3">
                  <c:v>0.62779556872858777</c:v>
                </c:pt>
                <c:pt idx="4">
                  <c:v>0.46123756069855437</c:v>
                </c:pt>
                <c:pt idx="5">
                  <c:v>0.35313500740983067</c:v>
                </c:pt>
                <c:pt idx="6">
                  <c:v>0.2790202527682612</c:v>
                </c:pt>
                <c:pt idx="7">
                  <c:v>0.22600640474229161</c:v>
                </c:pt>
              </c:numCache>
            </c:numRef>
          </c:val>
          <c:smooth val="0"/>
        </c:ser>
        <c:ser>
          <c:idx val="2"/>
          <c:order val="2"/>
          <c:tx>
            <c:v>10 usgpm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A!$D$7:$D$14</c:f>
              <c:numCache>
                <c:formatCode>0.000</c:formatCode>
                <c:ptCount val="8"/>
                <c:pt idx="0">
                  <c:v>5.1248617855394922</c:v>
                </c:pt>
                <c:pt idx="1">
                  <c:v>2.8827347543659645</c:v>
                </c:pt>
                <c:pt idx="2">
                  <c:v>1.8449502427942175</c:v>
                </c:pt>
                <c:pt idx="3">
                  <c:v>1.2812154463848731</c:v>
                </c:pt>
                <c:pt idx="4">
                  <c:v>0.9413011442827639</c:v>
                </c:pt>
                <c:pt idx="5">
                  <c:v>0.72068368859149112</c:v>
                </c:pt>
                <c:pt idx="6">
                  <c:v>0.5694290872821659</c:v>
                </c:pt>
                <c:pt idx="7">
                  <c:v>0.46123756069855437</c:v>
                </c:pt>
              </c:numCache>
            </c:numRef>
          </c:val>
          <c:smooth val="0"/>
        </c:ser>
        <c:ser>
          <c:idx val="3"/>
          <c:order val="3"/>
          <c:tx>
            <c:v>20 usgpm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A!$E$7:$E$14</c:f>
              <c:numCache>
                <c:formatCode>0.000</c:formatCode>
                <c:ptCount val="8"/>
                <c:pt idx="0">
                  <c:v>20.499447142157969</c:v>
                </c:pt>
                <c:pt idx="1">
                  <c:v>11.530939017463858</c:v>
                </c:pt>
                <c:pt idx="2">
                  <c:v>7.37980097117687</c:v>
                </c:pt>
                <c:pt idx="3">
                  <c:v>5.1248617855394922</c:v>
                </c:pt>
                <c:pt idx="4">
                  <c:v>3.7652045771310556</c:v>
                </c:pt>
                <c:pt idx="5">
                  <c:v>2.8827347543659645</c:v>
                </c:pt>
                <c:pt idx="6">
                  <c:v>2.2777163491286636</c:v>
                </c:pt>
                <c:pt idx="7">
                  <c:v>1.8449502427942175</c:v>
                </c:pt>
              </c:numCache>
            </c:numRef>
          </c:val>
          <c:smooth val="0"/>
        </c:ser>
        <c:ser>
          <c:idx val="4"/>
          <c:order val="4"/>
          <c:tx>
            <c:v>30 usgpm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A!$F$7:$F$14</c:f>
              <c:numCache>
                <c:formatCode>0.000</c:formatCode>
                <c:ptCount val="8"/>
                <c:pt idx="0">
                  <c:v>46.123756069855418</c:v>
                </c:pt>
                <c:pt idx="1">
                  <c:v>25.944612789293679</c:v>
                </c:pt>
                <c:pt idx="2">
                  <c:v>16.604552185147956</c:v>
                </c:pt>
                <c:pt idx="3">
                  <c:v>11.530939017463854</c:v>
                </c:pt>
                <c:pt idx="4">
                  <c:v>8.4717102985448722</c:v>
                </c:pt>
                <c:pt idx="5">
                  <c:v>6.4861531973234197</c:v>
                </c:pt>
                <c:pt idx="6">
                  <c:v>5.1248617855394905</c:v>
                </c:pt>
                <c:pt idx="7">
                  <c:v>4.1511380462869889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57088"/>
        <c:axId val="107938176"/>
      </c:lineChart>
      <c:catAx>
        <c:axId val="107657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Diffuser Holes</a:t>
                </a:r>
              </a:p>
            </c:rich>
          </c:tx>
          <c:layout>
            <c:manualLayout>
              <c:xMode val="edge"/>
              <c:yMode val="edge"/>
              <c:x val="0.26530612244897961"/>
              <c:y val="0.757425742574257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3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93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Loss (ft)</a:t>
                </a:r>
              </a:p>
            </c:rich>
          </c:tx>
          <c:layout>
            <c:manualLayout>
              <c:xMode val="edge"/>
              <c:yMode val="edge"/>
              <c:x val="3.5250463821892397E-2"/>
              <c:y val="0.334158415841584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57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395176252319116E-2"/>
          <c:y val="0.83663366336633649"/>
          <c:w val="0.927643784786642"/>
          <c:h val="0.13861386138613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Diffuser Mixing Energy
Mixing Energy vs Number of Holes</a:t>
            </a:r>
          </a:p>
        </c:rich>
      </c:tx>
      <c:layout>
        <c:manualLayout>
          <c:xMode val="edge"/>
          <c:yMode val="edge"/>
          <c:x val="0.27060979259386303"/>
          <c:y val="3.71287128712871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79601883823862"/>
          <c:y val="0.27722772277227725"/>
          <c:w val="0.5573486456734531"/>
          <c:h val="0.38118811881188119"/>
        </c:manualLayout>
      </c:layout>
      <c:lineChart>
        <c:grouping val="standard"/>
        <c:varyColors val="0"/>
        <c:ser>
          <c:idx val="0"/>
          <c:order val="0"/>
          <c:tx>
            <c:v>4 usgpm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A!$J$7:$J$14</c:f>
              <c:numCache>
                <c:formatCode>0.00</c:formatCode>
                <c:ptCount val="8"/>
                <c:pt idx="0">
                  <c:v>39.458632295676566</c:v>
                </c:pt>
                <c:pt idx="1">
                  <c:v>29.593974221757428</c:v>
                </c:pt>
                <c:pt idx="2">
                  <c:v>23.675179377405936</c:v>
                </c:pt>
                <c:pt idx="3">
                  <c:v>19.729316147838283</c:v>
                </c:pt>
                <c:pt idx="4">
                  <c:v>16.910842412432814</c:v>
                </c:pt>
                <c:pt idx="5">
                  <c:v>14.796987110878714</c:v>
                </c:pt>
                <c:pt idx="6">
                  <c:v>13.152877431892191</c:v>
                </c:pt>
                <c:pt idx="7">
                  <c:v>11.837589688702968</c:v>
                </c:pt>
              </c:numCache>
            </c:numRef>
          </c:val>
          <c:smooth val="0"/>
        </c:ser>
        <c:ser>
          <c:idx val="1"/>
          <c:order val="1"/>
          <c:tx>
            <c:v>7 usgpm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A!$K$7:$K$14</c:f>
              <c:numCache>
                <c:formatCode>0.00</c:formatCode>
                <c:ptCount val="8"/>
                <c:pt idx="0">
                  <c:v>91.348012112964142</c:v>
                </c:pt>
                <c:pt idx="1">
                  <c:v>68.511009084723099</c:v>
                </c:pt>
                <c:pt idx="2">
                  <c:v>54.808807267778484</c:v>
                </c:pt>
                <c:pt idx="3">
                  <c:v>45.674006056482071</c:v>
                </c:pt>
                <c:pt idx="4">
                  <c:v>39.149148048413203</c:v>
                </c:pt>
                <c:pt idx="5">
                  <c:v>34.25550454236155</c:v>
                </c:pt>
                <c:pt idx="6">
                  <c:v>30.449337370988044</c:v>
                </c:pt>
                <c:pt idx="7">
                  <c:v>27.404403633889242</c:v>
                </c:pt>
              </c:numCache>
            </c:numRef>
          </c:val>
          <c:smooth val="0"/>
        </c:ser>
        <c:ser>
          <c:idx val="2"/>
          <c:order val="2"/>
          <c:tx>
            <c:v>10 usgpm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A!$L$7:$L$14</c:f>
              <c:numCache>
                <c:formatCode>0.00</c:formatCode>
                <c:ptCount val="8"/>
                <c:pt idx="0">
                  <c:v>155.97393926177068</c:v>
                </c:pt>
                <c:pt idx="1">
                  <c:v>116.98045444632801</c:v>
                </c:pt>
                <c:pt idx="2">
                  <c:v>93.584363557062417</c:v>
                </c:pt>
                <c:pt idx="3">
                  <c:v>77.986969630885341</c:v>
                </c:pt>
                <c:pt idx="4">
                  <c:v>66.845973969330288</c:v>
                </c:pt>
                <c:pt idx="5">
                  <c:v>58.490227223164005</c:v>
                </c:pt>
                <c:pt idx="6">
                  <c:v>51.991313087256898</c:v>
                </c:pt>
                <c:pt idx="7">
                  <c:v>46.792181778531209</c:v>
                </c:pt>
              </c:numCache>
            </c:numRef>
          </c:val>
          <c:smooth val="0"/>
        </c:ser>
        <c:ser>
          <c:idx val="3"/>
          <c:order val="3"/>
          <c:tx>
            <c:v>20 usgpm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A!$M$7:$M$14</c:f>
              <c:numCache>
                <c:formatCode>0.00</c:formatCode>
                <c:ptCount val="8"/>
                <c:pt idx="0">
                  <c:v>441.16092056150694</c:v>
                </c:pt>
                <c:pt idx="1">
                  <c:v>330.87069042113023</c:v>
                </c:pt>
                <c:pt idx="2">
                  <c:v>264.69655233690418</c:v>
                </c:pt>
                <c:pt idx="3">
                  <c:v>220.58046028075347</c:v>
                </c:pt>
                <c:pt idx="4">
                  <c:v>189.06896595493154</c:v>
                </c:pt>
                <c:pt idx="5">
                  <c:v>165.43534521056512</c:v>
                </c:pt>
                <c:pt idx="6">
                  <c:v>147.05364018716901</c:v>
                </c:pt>
                <c:pt idx="7">
                  <c:v>132.34827616845209</c:v>
                </c:pt>
              </c:numCache>
            </c:numRef>
          </c:val>
          <c:smooth val="0"/>
        </c:ser>
        <c:ser>
          <c:idx val="4"/>
          <c:order val="4"/>
          <c:tx>
            <c:v>30 usgpm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A!$A$7:$A$14</c:f>
              <c:numCache>
                <c:formatCode>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cat>
          <c:val>
            <c:numRef>
              <c:f>A!$N$7:$N$14</c:f>
              <c:numCache>
                <c:formatCode>0.00</c:formatCode>
                <c:ptCount val="8"/>
                <c:pt idx="0">
                  <c:v>810.46436237414662</c:v>
                </c:pt>
                <c:pt idx="1">
                  <c:v>607.84827178061005</c:v>
                </c:pt>
                <c:pt idx="2">
                  <c:v>486.27861742448806</c:v>
                </c:pt>
                <c:pt idx="3">
                  <c:v>405.23218118707331</c:v>
                </c:pt>
                <c:pt idx="4">
                  <c:v>347.34186958891996</c:v>
                </c:pt>
                <c:pt idx="5">
                  <c:v>303.92413589030502</c:v>
                </c:pt>
                <c:pt idx="6">
                  <c:v>270.15478745804887</c:v>
                </c:pt>
                <c:pt idx="7">
                  <c:v>243.13930871224403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2208"/>
        <c:axId val="107984768"/>
      </c:lineChart>
      <c:catAx>
        <c:axId val="107982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Diffuser Holes</a:t>
                </a:r>
              </a:p>
            </c:rich>
          </c:tx>
          <c:layout>
            <c:manualLayout>
              <c:xMode val="edge"/>
              <c:yMode val="edge"/>
              <c:x val="0.29032308874308488"/>
              <c:y val="0.757425742574257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8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9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Mixing Energy, G (1/s)</a:t>
                </a:r>
              </a:p>
            </c:rich>
          </c:tx>
          <c:layout>
            <c:manualLayout>
              <c:xMode val="edge"/>
              <c:yMode val="edge"/>
              <c:x val="3.5842356634948752E-2"/>
              <c:y val="0.257425742574257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8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129060485726938E-2"/>
          <c:y val="0.83663366336633649"/>
          <c:w val="0.97311998263885857"/>
          <c:h val="0.13861386138613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19</xdr:row>
      <xdr:rowOff>68580</xdr:rowOff>
    </xdr:from>
    <xdr:to>
      <xdr:col>6</xdr:col>
      <xdr:colOff>502920</xdr:colOff>
      <xdr:row>37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19</xdr:row>
      <xdr:rowOff>60960</xdr:rowOff>
    </xdr:from>
    <xdr:to>
      <xdr:col>14</xdr:col>
      <xdr:colOff>518160</xdr:colOff>
      <xdr:row>37</xdr:row>
      <xdr:rowOff>121920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/>
  </sheetViews>
  <sheetFormatPr defaultRowHeight="13.2" x14ac:dyDescent="0.25"/>
  <cols>
    <col min="1" max="1" width="9.5546875" customWidth="1"/>
    <col min="8" max="8" width="1.44140625" customWidth="1"/>
    <col min="9" max="9" width="10.88671875" customWidth="1"/>
  </cols>
  <sheetData>
    <row r="1" spans="1:15" ht="21" x14ac:dyDescent="0.4">
      <c r="A1" s="5" t="s">
        <v>12</v>
      </c>
    </row>
    <row r="3" spans="1:15" x14ac:dyDescent="0.25">
      <c r="B3" s="14" t="s">
        <v>0</v>
      </c>
      <c r="C3" s="15"/>
      <c r="D3" s="15"/>
      <c r="E3" s="15"/>
      <c r="F3" s="15"/>
      <c r="G3" s="16"/>
      <c r="J3" s="14" t="s">
        <v>1</v>
      </c>
      <c r="K3" s="15"/>
      <c r="L3" s="15"/>
      <c r="M3" s="15"/>
      <c r="N3" s="15"/>
      <c r="O3" s="16"/>
    </row>
    <row r="4" spans="1:15" ht="26.4" x14ac:dyDescent="0.25">
      <c r="A4" s="8" t="s">
        <v>2</v>
      </c>
      <c r="B4" s="11">
        <v>4</v>
      </c>
      <c r="C4" s="11">
        <v>7</v>
      </c>
      <c r="D4" s="11">
        <v>10</v>
      </c>
      <c r="E4" s="11">
        <v>20</v>
      </c>
      <c r="F4" s="11">
        <v>30</v>
      </c>
      <c r="G4" s="11">
        <v>40</v>
      </c>
      <c r="I4" s="8" t="s">
        <v>2</v>
      </c>
      <c r="J4" s="9">
        <f t="shared" ref="J4:O4" si="0">B4</f>
        <v>4</v>
      </c>
      <c r="K4" s="9">
        <f t="shared" si="0"/>
        <v>7</v>
      </c>
      <c r="L4" s="9">
        <f t="shared" si="0"/>
        <v>10</v>
      </c>
      <c r="M4" s="9">
        <f t="shared" si="0"/>
        <v>20</v>
      </c>
      <c r="N4" s="9">
        <f t="shared" si="0"/>
        <v>30</v>
      </c>
      <c r="O4" s="9">
        <f t="shared" si="0"/>
        <v>40</v>
      </c>
    </row>
    <row r="5" spans="1:15" x14ac:dyDescent="0.25">
      <c r="A5" s="12">
        <v>1</v>
      </c>
      <c r="B5" s="1">
        <f t="shared" ref="B5:G14" si="1">(((B$4*(35.3/(264*60))/$A5)/($C$16*$C$18))^2)/(2*32.174)</f>
        <v>29.51920388470748</v>
      </c>
      <c r="C5" s="1">
        <f t="shared" si="1"/>
        <v>90.402561896916652</v>
      </c>
      <c r="D5" s="1">
        <f t="shared" si="1"/>
        <v>184.49502427942173</v>
      </c>
      <c r="E5" s="1">
        <f t="shared" si="1"/>
        <v>737.98009711768691</v>
      </c>
      <c r="F5" s="1">
        <f t="shared" si="1"/>
        <v>1660.4552185147954</v>
      </c>
      <c r="G5" s="1">
        <f t="shared" si="1"/>
        <v>2951.9203884707476</v>
      </c>
      <c r="I5" s="10">
        <f t="shared" ref="I5:I14" si="2">A5</f>
        <v>1</v>
      </c>
      <c r="J5" s="2">
        <f t="shared" ref="J5:J14" si="3">((+J$4*($K$17*35.3/(264*60))*B5/($K$19))/($K$16*0.0000209*$K$18))^(1/2)</f>
        <v>236.75179377405942</v>
      </c>
      <c r="K5" s="2">
        <f t="shared" ref="K5:K14" si="4">((+K$4*($K$17*35.3/(264*60))*C5/($K$19))/($K$16*0.0000209*$K$18))^(1/2)</f>
        <v>548.08807267778479</v>
      </c>
      <c r="L5" s="2">
        <f t="shared" ref="L5:L14" si="5">((+L$4*($K$17*35.3/(264*60))*D5/($K$19))/($K$16*0.0000209*$K$18))^(1/2)</f>
        <v>935.84363557062409</v>
      </c>
      <c r="M5" s="2">
        <f t="shared" ref="M5:M14" si="6">((+M$4*($K$17*35.3/(264*60))*E5/($K$19))/($K$16*0.0000209*$K$18))^(1/2)</f>
        <v>2646.9655233690419</v>
      </c>
      <c r="N5" s="2">
        <f t="shared" ref="N5:N14" si="7">((+N$4*($K$17*35.3/(264*60))*F5/($K$19))/($K$16*0.0000209*$K$18))^(1/2)</f>
        <v>4862.7861742448804</v>
      </c>
      <c r="O5" s="2">
        <f t="shared" ref="O5:O14" si="8">((+O$4*($K$17*35.3/(264*60))*G5/($K$19))/($K$16*0.0000209*$K$18))^(1/2)</f>
        <v>7486.7490845649927</v>
      </c>
    </row>
    <row r="6" spans="1:15" x14ac:dyDescent="0.25">
      <c r="A6" s="12">
        <v>4</v>
      </c>
      <c r="B6" s="1">
        <f t="shared" si="1"/>
        <v>1.8449502427942175</v>
      </c>
      <c r="C6" s="1">
        <f t="shared" si="1"/>
        <v>5.6501601185572907</v>
      </c>
      <c r="D6" s="1">
        <f t="shared" si="1"/>
        <v>11.530939017463858</v>
      </c>
      <c r="E6" s="1">
        <f t="shared" si="1"/>
        <v>46.123756069855432</v>
      </c>
      <c r="F6" s="1">
        <f t="shared" si="1"/>
        <v>103.77845115717471</v>
      </c>
      <c r="G6" s="1">
        <f t="shared" si="1"/>
        <v>184.49502427942173</v>
      </c>
      <c r="I6" s="10">
        <f t="shared" si="2"/>
        <v>4</v>
      </c>
      <c r="J6" s="2">
        <f t="shared" si="3"/>
        <v>59.187948443514856</v>
      </c>
      <c r="K6" s="2">
        <f t="shared" si="4"/>
        <v>137.0220181694462</v>
      </c>
      <c r="L6" s="2">
        <f t="shared" si="5"/>
        <v>233.96090889265602</v>
      </c>
      <c r="M6" s="2">
        <f t="shared" si="6"/>
        <v>661.74138084226047</v>
      </c>
      <c r="N6" s="2">
        <f t="shared" si="7"/>
        <v>1215.6965435612201</v>
      </c>
      <c r="O6" s="2">
        <f t="shared" si="8"/>
        <v>1871.6872711412482</v>
      </c>
    </row>
    <row r="7" spans="1:15" x14ac:dyDescent="0.25">
      <c r="A7" s="12">
        <v>6</v>
      </c>
      <c r="B7" s="1">
        <f t="shared" si="1"/>
        <v>0.8199778856863188</v>
      </c>
      <c r="C7" s="1">
        <f t="shared" si="1"/>
        <v>2.5111822749143511</v>
      </c>
      <c r="D7" s="1">
        <f t="shared" si="1"/>
        <v>5.1248617855394922</v>
      </c>
      <c r="E7" s="1">
        <f t="shared" si="1"/>
        <v>20.499447142157969</v>
      </c>
      <c r="F7" s="1">
        <f t="shared" si="1"/>
        <v>46.123756069855418</v>
      </c>
      <c r="G7" s="1">
        <f t="shared" si="1"/>
        <v>81.997788568631876</v>
      </c>
      <c r="I7" s="10">
        <f t="shared" si="2"/>
        <v>6</v>
      </c>
      <c r="J7" s="2">
        <f t="shared" si="3"/>
        <v>39.458632295676566</v>
      </c>
      <c r="K7" s="2">
        <f t="shared" si="4"/>
        <v>91.348012112964142</v>
      </c>
      <c r="L7" s="2">
        <f t="shared" si="5"/>
        <v>155.97393926177068</v>
      </c>
      <c r="M7" s="2">
        <f t="shared" si="6"/>
        <v>441.16092056150694</v>
      </c>
      <c r="N7" s="2">
        <f t="shared" si="7"/>
        <v>810.46436237414662</v>
      </c>
      <c r="O7" s="2">
        <f t="shared" si="8"/>
        <v>1247.7915140941654</v>
      </c>
    </row>
    <row r="8" spans="1:15" x14ac:dyDescent="0.25">
      <c r="A8" s="12">
        <v>8</v>
      </c>
      <c r="B8" s="1">
        <f t="shared" si="1"/>
        <v>0.46123756069855437</v>
      </c>
      <c r="C8" s="1">
        <f t="shared" si="1"/>
        <v>1.4125400296393227</v>
      </c>
      <c r="D8" s="1">
        <f t="shared" si="1"/>
        <v>2.8827347543659645</v>
      </c>
      <c r="E8" s="1">
        <f t="shared" si="1"/>
        <v>11.530939017463858</v>
      </c>
      <c r="F8" s="1">
        <f t="shared" si="1"/>
        <v>25.944612789293679</v>
      </c>
      <c r="G8" s="1">
        <f t="shared" si="1"/>
        <v>46.123756069855432</v>
      </c>
      <c r="I8" s="10">
        <f t="shared" si="2"/>
        <v>8</v>
      </c>
      <c r="J8" s="2">
        <f t="shared" si="3"/>
        <v>29.593974221757428</v>
      </c>
      <c r="K8" s="2">
        <f t="shared" si="4"/>
        <v>68.511009084723099</v>
      </c>
      <c r="L8" s="2">
        <f t="shared" si="5"/>
        <v>116.98045444632801</v>
      </c>
      <c r="M8" s="2">
        <f t="shared" si="6"/>
        <v>330.87069042113023</v>
      </c>
      <c r="N8" s="2">
        <f t="shared" si="7"/>
        <v>607.84827178061005</v>
      </c>
      <c r="O8" s="2">
        <f t="shared" si="8"/>
        <v>935.84363557062409</v>
      </c>
    </row>
    <row r="9" spans="1:15" x14ac:dyDescent="0.25">
      <c r="A9" s="12">
        <v>10</v>
      </c>
      <c r="B9" s="1">
        <f t="shared" si="1"/>
        <v>0.29519203884707468</v>
      </c>
      <c r="C9" s="1">
        <f t="shared" si="1"/>
        <v>0.90402561896916644</v>
      </c>
      <c r="D9" s="1">
        <f t="shared" si="1"/>
        <v>1.8449502427942175</v>
      </c>
      <c r="E9" s="1">
        <f t="shared" si="1"/>
        <v>7.37980097117687</v>
      </c>
      <c r="F9" s="1">
        <f t="shared" si="1"/>
        <v>16.604552185147956</v>
      </c>
      <c r="G9" s="1">
        <f t="shared" si="1"/>
        <v>29.51920388470748</v>
      </c>
      <c r="I9" s="10">
        <f t="shared" si="2"/>
        <v>10</v>
      </c>
      <c r="J9" s="2">
        <f t="shared" si="3"/>
        <v>23.675179377405936</v>
      </c>
      <c r="K9" s="2">
        <f t="shared" si="4"/>
        <v>54.808807267778484</v>
      </c>
      <c r="L9" s="2">
        <f t="shared" si="5"/>
        <v>93.584363557062417</v>
      </c>
      <c r="M9" s="2">
        <f t="shared" si="6"/>
        <v>264.69655233690418</v>
      </c>
      <c r="N9" s="2">
        <f t="shared" si="7"/>
        <v>486.27861742448806</v>
      </c>
      <c r="O9" s="2">
        <f t="shared" si="8"/>
        <v>748.67490845649934</v>
      </c>
    </row>
    <row r="10" spans="1:15" x14ac:dyDescent="0.25">
      <c r="A10" s="12">
        <v>12</v>
      </c>
      <c r="B10" s="1">
        <f t="shared" si="1"/>
        <v>0.2049944714215797</v>
      </c>
      <c r="C10" s="1">
        <f t="shared" si="1"/>
        <v>0.62779556872858777</v>
      </c>
      <c r="D10" s="1">
        <f t="shared" si="1"/>
        <v>1.2812154463848731</v>
      </c>
      <c r="E10" s="1">
        <f t="shared" si="1"/>
        <v>5.1248617855394922</v>
      </c>
      <c r="F10" s="1">
        <f t="shared" si="1"/>
        <v>11.530939017463854</v>
      </c>
      <c r="G10" s="1">
        <f t="shared" si="1"/>
        <v>20.499447142157969</v>
      </c>
      <c r="I10" s="10">
        <f t="shared" si="2"/>
        <v>12</v>
      </c>
      <c r="J10" s="2">
        <f t="shared" si="3"/>
        <v>19.729316147838283</v>
      </c>
      <c r="K10" s="2">
        <f t="shared" si="4"/>
        <v>45.674006056482071</v>
      </c>
      <c r="L10" s="2">
        <f t="shared" si="5"/>
        <v>77.986969630885341</v>
      </c>
      <c r="M10" s="2">
        <f t="shared" si="6"/>
        <v>220.58046028075347</v>
      </c>
      <c r="N10" s="2">
        <f t="shared" si="7"/>
        <v>405.23218118707331</v>
      </c>
      <c r="O10" s="2">
        <f t="shared" si="8"/>
        <v>623.89575704708272</v>
      </c>
    </row>
    <row r="11" spans="1:15" x14ac:dyDescent="0.25">
      <c r="A11" s="12">
        <v>14</v>
      </c>
      <c r="B11" s="1">
        <f t="shared" si="1"/>
        <v>0.15060818308524224</v>
      </c>
      <c r="C11" s="1">
        <f t="shared" si="1"/>
        <v>0.46123756069855437</v>
      </c>
      <c r="D11" s="1">
        <f t="shared" si="1"/>
        <v>0.9413011442827639</v>
      </c>
      <c r="E11" s="1">
        <f t="shared" si="1"/>
        <v>3.7652045771310556</v>
      </c>
      <c r="F11" s="1">
        <f t="shared" si="1"/>
        <v>8.4717102985448722</v>
      </c>
      <c r="G11" s="1">
        <f t="shared" si="1"/>
        <v>15.060818308524222</v>
      </c>
      <c r="I11" s="10">
        <f t="shared" si="2"/>
        <v>14</v>
      </c>
      <c r="J11" s="2">
        <f t="shared" si="3"/>
        <v>16.910842412432814</v>
      </c>
      <c r="K11" s="2">
        <f t="shared" si="4"/>
        <v>39.149148048413203</v>
      </c>
      <c r="L11" s="2">
        <f t="shared" si="5"/>
        <v>66.845973969330288</v>
      </c>
      <c r="M11" s="2">
        <f t="shared" si="6"/>
        <v>189.06896595493154</v>
      </c>
      <c r="N11" s="2">
        <f t="shared" si="7"/>
        <v>347.34186958891996</v>
      </c>
      <c r="O11" s="2">
        <f t="shared" si="8"/>
        <v>534.7677917546423</v>
      </c>
    </row>
    <row r="12" spans="1:15" x14ac:dyDescent="0.25">
      <c r="A12" s="12">
        <v>16</v>
      </c>
      <c r="B12" s="1">
        <f t="shared" si="1"/>
        <v>0.11530939017463859</v>
      </c>
      <c r="C12" s="1">
        <f t="shared" si="1"/>
        <v>0.35313500740983067</v>
      </c>
      <c r="D12" s="1">
        <f t="shared" si="1"/>
        <v>0.72068368859149112</v>
      </c>
      <c r="E12" s="1">
        <f t="shared" si="1"/>
        <v>2.8827347543659645</v>
      </c>
      <c r="F12" s="1">
        <f t="shared" si="1"/>
        <v>6.4861531973234197</v>
      </c>
      <c r="G12" s="1">
        <f t="shared" si="1"/>
        <v>11.530939017463858</v>
      </c>
      <c r="I12" s="10">
        <f t="shared" si="2"/>
        <v>16</v>
      </c>
      <c r="J12" s="2">
        <f t="shared" si="3"/>
        <v>14.796987110878714</v>
      </c>
      <c r="K12" s="2">
        <f t="shared" si="4"/>
        <v>34.25550454236155</v>
      </c>
      <c r="L12" s="2">
        <f t="shared" si="5"/>
        <v>58.490227223164005</v>
      </c>
      <c r="M12" s="2">
        <f t="shared" si="6"/>
        <v>165.43534521056512</v>
      </c>
      <c r="N12" s="2">
        <f t="shared" si="7"/>
        <v>303.92413589030502</v>
      </c>
      <c r="O12" s="2">
        <f t="shared" si="8"/>
        <v>467.92181778531204</v>
      </c>
    </row>
    <row r="13" spans="1:15" x14ac:dyDescent="0.25">
      <c r="A13" s="12">
        <v>18</v>
      </c>
      <c r="B13" s="1">
        <f t="shared" si="1"/>
        <v>9.1108653965146558E-2</v>
      </c>
      <c r="C13" s="1">
        <f t="shared" si="1"/>
        <v>0.2790202527682612</v>
      </c>
      <c r="D13" s="1">
        <f t="shared" si="1"/>
        <v>0.5694290872821659</v>
      </c>
      <c r="E13" s="1">
        <f t="shared" si="1"/>
        <v>2.2777163491286636</v>
      </c>
      <c r="F13" s="1">
        <f t="shared" si="1"/>
        <v>5.1248617855394905</v>
      </c>
      <c r="G13" s="1">
        <f t="shared" si="1"/>
        <v>9.1108653965146544</v>
      </c>
      <c r="I13" s="10">
        <f t="shared" si="2"/>
        <v>18</v>
      </c>
      <c r="J13" s="2">
        <f t="shared" si="3"/>
        <v>13.152877431892191</v>
      </c>
      <c r="K13" s="2">
        <f t="shared" si="4"/>
        <v>30.449337370988044</v>
      </c>
      <c r="L13" s="2">
        <f t="shared" si="5"/>
        <v>51.991313087256898</v>
      </c>
      <c r="M13" s="2">
        <f t="shared" si="6"/>
        <v>147.05364018716901</v>
      </c>
      <c r="N13" s="2">
        <f t="shared" si="7"/>
        <v>270.15478745804887</v>
      </c>
      <c r="O13" s="2">
        <f t="shared" si="8"/>
        <v>415.93050469805519</v>
      </c>
    </row>
    <row r="14" spans="1:15" x14ac:dyDescent="0.25">
      <c r="A14" s="12">
        <v>20</v>
      </c>
      <c r="B14" s="1">
        <f t="shared" si="1"/>
        <v>7.379800971176867E-2</v>
      </c>
      <c r="C14" s="1">
        <f t="shared" si="1"/>
        <v>0.22600640474229161</v>
      </c>
      <c r="D14" s="1">
        <f t="shared" si="1"/>
        <v>0.46123756069855437</v>
      </c>
      <c r="E14" s="1">
        <f t="shared" si="1"/>
        <v>1.8449502427942175</v>
      </c>
      <c r="F14" s="1">
        <f t="shared" si="1"/>
        <v>4.1511380462869889</v>
      </c>
      <c r="G14" s="1">
        <f t="shared" si="1"/>
        <v>7.37980097117687</v>
      </c>
      <c r="I14" s="10">
        <f t="shared" si="2"/>
        <v>20</v>
      </c>
      <c r="J14" s="2">
        <f t="shared" si="3"/>
        <v>11.837589688702968</v>
      </c>
      <c r="K14" s="2">
        <f t="shared" si="4"/>
        <v>27.404403633889242</v>
      </c>
      <c r="L14" s="2">
        <f t="shared" si="5"/>
        <v>46.792181778531209</v>
      </c>
      <c r="M14" s="2">
        <f t="shared" si="6"/>
        <v>132.34827616845209</v>
      </c>
      <c r="N14" s="2">
        <f t="shared" si="7"/>
        <v>243.13930871224403</v>
      </c>
      <c r="O14" s="2">
        <f t="shared" si="8"/>
        <v>374.33745422824967</v>
      </c>
    </row>
    <row r="16" spans="1:15" x14ac:dyDescent="0.25">
      <c r="A16" s="6" t="s">
        <v>3</v>
      </c>
      <c r="B16" s="3"/>
      <c r="C16" s="13">
        <v>0.6</v>
      </c>
      <c r="I16" s="6" t="s">
        <v>4</v>
      </c>
      <c r="J16" s="3"/>
      <c r="K16" s="13">
        <v>1.002</v>
      </c>
    </row>
    <row r="17" spans="1:11" x14ac:dyDescent="0.25">
      <c r="A17" s="6" t="s">
        <v>5</v>
      </c>
      <c r="B17" s="3"/>
      <c r="C17" s="13">
        <v>0.25</v>
      </c>
      <c r="I17" s="6" t="s">
        <v>6</v>
      </c>
      <c r="J17" s="3"/>
      <c r="K17" s="13">
        <v>62.317900000000002</v>
      </c>
    </row>
    <row r="18" spans="1:11" x14ac:dyDescent="0.25">
      <c r="A18" s="6" t="s">
        <v>7</v>
      </c>
      <c r="B18" s="3"/>
      <c r="C18" s="4">
        <f>(C17/(2*12))^2*3.1416</f>
        <v>3.4088541666666664E-4</v>
      </c>
      <c r="D18" t="s">
        <v>8</v>
      </c>
      <c r="E18" t="s">
        <v>9</v>
      </c>
      <c r="I18" s="6" t="s">
        <v>10</v>
      </c>
      <c r="J18" s="3"/>
      <c r="K18" s="13">
        <v>13.97</v>
      </c>
    </row>
    <row r="19" spans="1:11" x14ac:dyDescent="0.25">
      <c r="I19" s="6" t="s">
        <v>11</v>
      </c>
      <c r="J19" s="3"/>
      <c r="K19" s="13">
        <v>1</v>
      </c>
    </row>
    <row r="39" spans="1:1" x14ac:dyDescent="0.25">
      <c r="A39" s="7" t="s">
        <v>13</v>
      </c>
    </row>
  </sheetData>
  <sheetProtection password="B532" sheet="1" objects="1" scenarios="1"/>
  <mergeCells count="2">
    <mergeCell ref="B3:G3"/>
    <mergeCell ref="J3:O3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HEI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Diffuser Head Loss Calculator v1.1</dc:title>
  <dc:creator>HEI Group</dc:creator>
  <cp:lastModifiedBy>Admin</cp:lastModifiedBy>
  <dcterms:created xsi:type="dcterms:W3CDTF">2017-10-26T05:47:00Z</dcterms:created>
  <dcterms:modified xsi:type="dcterms:W3CDTF">2017-10-30T18:02:19Z</dcterms:modified>
</cp:coreProperties>
</file>