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6720" windowHeight="219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D12" i="1" l="1"/>
  <c r="D19" i="1" s="1"/>
  <c r="D30" i="1" s="1"/>
  <c r="D16" i="1"/>
  <c r="D18" i="1" s="1"/>
  <c r="D17" i="1"/>
  <c r="D26" i="1" s="1"/>
  <c r="D24" i="1"/>
  <c r="D25" i="1"/>
  <c r="D20" i="1" l="1"/>
  <c r="D31" i="1" s="1"/>
  <c r="D29" i="1"/>
  <c r="D21" i="1"/>
  <c r="D32" i="1" s="1"/>
  <c r="F32" i="1" s="1"/>
</calcChain>
</file>

<file path=xl/sharedStrings.xml><?xml version="1.0" encoding="utf-8"?>
<sst xmlns="http://schemas.openxmlformats.org/spreadsheetml/2006/main" count="83" uniqueCount="65">
  <si>
    <t>Item</t>
  </si>
  <si>
    <t>Description</t>
  </si>
  <si>
    <t>Symbol</t>
  </si>
  <si>
    <t>Value</t>
  </si>
  <si>
    <t>Units</t>
  </si>
  <si>
    <t>A</t>
  </si>
  <si>
    <t>Pipe Material</t>
  </si>
  <si>
    <t>HDPE</t>
  </si>
  <si>
    <t>Nominal Size</t>
  </si>
  <si>
    <t>Dn</t>
  </si>
  <si>
    <t>inches</t>
  </si>
  <si>
    <t>Pipe O.D.</t>
  </si>
  <si>
    <t>Do</t>
  </si>
  <si>
    <t>Pipe I.D.</t>
  </si>
  <si>
    <t>Di</t>
  </si>
  <si>
    <t>Weight/foot</t>
  </si>
  <si>
    <t>Wp</t>
  </si>
  <si>
    <t>lb/ft</t>
  </si>
  <si>
    <t>Density of Water</t>
  </si>
  <si>
    <t>pw</t>
  </si>
  <si>
    <t>lb/ft3</t>
  </si>
  <si>
    <t>B</t>
  </si>
  <si>
    <t>Ballast Material</t>
  </si>
  <si>
    <t>SS 304</t>
  </si>
  <si>
    <t>Db</t>
  </si>
  <si>
    <t>C</t>
  </si>
  <si>
    <t>Volume Calculations</t>
  </si>
  <si>
    <t>Outside volume of pipe</t>
  </si>
  <si>
    <t>V1</t>
  </si>
  <si>
    <t>ft3</t>
  </si>
  <si>
    <t>Inside Volume of Pipe</t>
  </si>
  <si>
    <t>V2</t>
  </si>
  <si>
    <t>Volume of Pipe Wall</t>
  </si>
  <si>
    <t>Vp</t>
  </si>
  <si>
    <t>Volume of Ballast Wire</t>
  </si>
  <si>
    <t>Vb</t>
  </si>
  <si>
    <t>Vol. of Ballast Wire &amp; Pipe Material</t>
  </si>
  <si>
    <t>Vpb</t>
  </si>
  <si>
    <t>Volume of Ballast Wire and Pipe</t>
  </si>
  <si>
    <t>Vtot</t>
  </si>
  <si>
    <t>D</t>
  </si>
  <si>
    <t>Mass Calculations</t>
  </si>
  <si>
    <t>Weight of Pipe Material</t>
  </si>
  <si>
    <t>lb</t>
  </si>
  <si>
    <t>Weight of Balast Wire</t>
  </si>
  <si>
    <t>Wb</t>
  </si>
  <si>
    <t>Weight of Water</t>
  </si>
  <si>
    <t>Ww</t>
  </si>
  <si>
    <t>E</t>
  </si>
  <si>
    <t>Density Calculations</t>
  </si>
  <si>
    <t>Density of Pipe Material</t>
  </si>
  <si>
    <t>pp</t>
  </si>
  <si>
    <t>Density of Ballast Material</t>
  </si>
  <si>
    <t>pb</t>
  </si>
  <si>
    <t xml:space="preserve">Density of Ballast Material &amp; Pipe Material </t>
  </si>
  <si>
    <t>ppb</t>
  </si>
  <si>
    <t>Total Apparent Density</t>
  </si>
  <si>
    <t>pt</t>
  </si>
  <si>
    <t/>
  </si>
  <si>
    <t>Notes:</t>
  </si>
  <si>
    <t>The total apparent density takes into account pipe material, ballast material and water inside the pipe.</t>
  </si>
  <si>
    <t>This calculation is only valid for water filled pipes.</t>
  </si>
  <si>
    <t>Ref: J. Hibberd, April 23, 1998</t>
  </si>
  <si>
    <t>Water Pipe Density Calculator - Version 1.1</t>
  </si>
  <si>
    <t>© 1998 - 2017, John Hibberd &amp; HEI Group.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</si>
</sst>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0.0000"/>
    <numFmt numFmtId="166" formatCode="0.000000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8"/>
      </patternFill>
    </fill>
    <fill>
      <patternFill patternType="solid">
        <fgColor indexed="3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</borders>
  <cellStyleXfs count="3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">
    <xf numFmtId="0" fontId="0" fillId="0" borderId="0" xfId="0" applyAlignment="1"/>
    <xf numFmtId="0" fontId="3" fillId="0" borderId="0" xfId="0" applyFont="1" applyBorder="1" applyAlignment="1"/>
    <xf numFmtId="0" fontId="0" fillId="0" borderId="1" xfId="0" applyFill="1" applyBorder="1" applyAlignment="1"/>
    <xf numFmtId="2" fontId="0" fillId="0" borderId="1" xfId="0" applyNumberFormat="1" applyFill="1" applyBorder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0" fillId="0" borderId="2" xfId="0" applyFill="1" applyBorder="1" applyAlignment="1"/>
    <xf numFmtId="165" fontId="0" fillId="0" borderId="0" xfId="0" applyNumberFormat="1" applyFill="1" applyAlignment="1"/>
    <xf numFmtId="165" fontId="0" fillId="0" borderId="1" xfId="0" applyNumberFormat="1" applyFill="1" applyBorder="1" applyAlignment="1"/>
    <xf numFmtId="166" fontId="0" fillId="0" borderId="1" xfId="0" applyNumberFormat="1" applyFill="1" applyBorder="1" applyAlignment="1"/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/>
    <xf numFmtId="0" fontId="4" fillId="0" borderId="0" xfId="0" applyFont="1" applyBorder="1" applyAlignment="1"/>
    <xf numFmtId="165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2" fillId="4" borderId="1" xfId="0" applyFont="1" applyFill="1" applyBorder="1" applyAlignment="1"/>
    <xf numFmtId="0" fontId="1" fillId="5" borderId="1" xfId="0" applyFont="1" applyFill="1" applyBorder="1" applyAlignment="1"/>
    <xf numFmtId="0" fontId="1" fillId="0" borderId="0" xfId="0" applyFont="1" applyBorder="1" applyAlignment="1"/>
  </cellXfs>
  <cellStyles count="3">
    <cellStyle name="Comma0" xfId="1"/>
    <cellStyle name="Currency0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75" workbookViewId="0"/>
  </sheetViews>
  <sheetFormatPr defaultColWidth="8" defaultRowHeight="13.2" x14ac:dyDescent="0.25"/>
  <cols>
    <col min="1" max="1" width="8" customWidth="1"/>
    <col min="2" max="2" width="32.109375" customWidth="1"/>
    <col min="3" max="3" width="8" customWidth="1"/>
    <col min="4" max="4" width="9.44140625" customWidth="1"/>
  </cols>
  <sheetData>
    <row r="1" spans="1:6" ht="15.6" x14ac:dyDescent="0.3">
      <c r="A1" s="1" t="s">
        <v>63</v>
      </c>
    </row>
    <row r="3" spans="1:6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</row>
    <row r="4" spans="1:6" x14ac:dyDescent="0.25">
      <c r="A4" s="15" t="s">
        <v>5</v>
      </c>
      <c r="B4" s="15" t="s">
        <v>6</v>
      </c>
      <c r="C4" s="14" t="s">
        <v>7</v>
      </c>
      <c r="D4" s="3"/>
      <c r="E4" s="2"/>
      <c r="F4" s="6"/>
    </row>
    <row r="5" spans="1:6" x14ac:dyDescent="0.25">
      <c r="A5" s="2">
        <v>1</v>
      </c>
      <c r="B5" s="2" t="s">
        <v>8</v>
      </c>
      <c r="C5" s="2" t="s">
        <v>9</v>
      </c>
      <c r="D5" s="13">
        <v>0.75</v>
      </c>
      <c r="E5" s="2" t="s">
        <v>10</v>
      </c>
      <c r="F5" s="6"/>
    </row>
    <row r="6" spans="1:6" x14ac:dyDescent="0.25">
      <c r="A6" s="2">
        <v>2</v>
      </c>
      <c r="B6" s="2" t="s">
        <v>11</v>
      </c>
      <c r="C6" s="2" t="s">
        <v>12</v>
      </c>
      <c r="D6" s="13">
        <v>1.05</v>
      </c>
      <c r="E6" s="2" t="s">
        <v>10</v>
      </c>
      <c r="F6" s="6"/>
    </row>
    <row r="7" spans="1:6" x14ac:dyDescent="0.25">
      <c r="A7" s="2">
        <v>3</v>
      </c>
      <c r="B7" s="2" t="s">
        <v>13</v>
      </c>
      <c r="C7" s="2" t="s">
        <v>14</v>
      </c>
      <c r="D7" s="13">
        <v>0.79400000000000004</v>
      </c>
      <c r="E7" s="2" t="s">
        <v>10</v>
      </c>
      <c r="F7" s="6"/>
    </row>
    <row r="8" spans="1:6" x14ac:dyDescent="0.25">
      <c r="A8" s="2">
        <v>4</v>
      </c>
      <c r="B8" s="2" t="s">
        <v>15</v>
      </c>
      <c r="C8" s="2" t="s">
        <v>16</v>
      </c>
      <c r="D8" s="13">
        <v>0.15</v>
      </c>
      <c r="E8" s="2" t="s">
        <v>17</v>
      </c>
      <c r="F8" s="6"/>
    </row>
    <row r="9" spans="1:6" x14ac:dyDescent="0.25">
      <c r="A9" s="2">
        <v>5</v>
      </c>
      <c r="B9" s="2" t="s">
        <v>18</v>
      </c>
      <c r="C9" s="2" t="s">
        <v>19</v>
      </c>
      <c r="D9" s="13">
        <v>62.43</v>
      </c>
      <c r="E9" s="2" t="s">
        <v>20</v>
      </c>
      <c r="F9" s="6"/>
    </row>
    <row r="10" spans="1:6" x14ac:dyDescent="0.25">
      <c r="A10" s="6"/>
      <c r="B10" s="4"/>
      <c r="C10" s="4"/>
      <c r="D10" s="7"/>
      <c r="E10" s="4"/>
      <c r="F10" s="6"/>
    </row>
    <row r="11" spans="1:6" x14ac:dyDescent="0.25">
      <c r="A11" s="15" t="s">
        <v>21</v>
      </c>
      <c r="B11" s="15" t="s">
        <v>22</v>
      </c>
      <c r="C11" s="14" t="s">
        <v>23</v>
      </c>
      <c r="D11" s="8"/>
      <c r="E11" s="2"/>
      <c r="F11" s="6"/>
    </row>
    <row r="12" spans="1:6" x14ac:dyDescent="0.25">
      <c r="A12" s="2">
        <v>1</v>
      </c>
      <c r="B12" s="2" t="s">
        <v>8</v>
      </c>
      <c r="C12" s="2" t="s">
        <v>24</v>
      </c>
      <c r="D12" s="13">
        <f>3/8</f>
        <v>0.375</v>
      </c>
      <c r="E12" s="2" t="s">
        <v>10</v>
      </c>
      <c r="F12" s="6"/>
    </row>
    <row r="13" spans="1:6" x14ac:dyDescent="0.25">
      <c r="A13" s="2">
        <v>2</v>
      </c>
      <c r="B13" s="2" t="s">
        <v>15</v>
      </c>
      <c r="C13" s="2"/>
      <c r="D13" s="13">
        <v>0.24299999999999999</v>
      </c>
      <c r="E13" s="2" t="s">
        <v>17</v>
      </c>
      <c r="F13" s="6"/>
    </row>
    <row r="14" spans="1:6" x14ac:dyDescent="0.25">
      <c r="A14" s="6"/>
      <c r="B14" s="4"/>
      <c r="C14" s="4"/>
      <c r="D14" s="7"/>
      <c r="E14" s="4"/>
      <c r="F14" s="6"/>
    </row>
    <row r="15" spans="1:6" x14ac:dyDescent="0.25">
      <c r="A15" s="15" t="s">
        <v>25</v>
      </c>
      <c r="B15" s="15" t="s">
        <v>26</v>
      </c>
      <c r="C15" s="2"/>
      <c r="D15" s="8"/>
      <c r="E15" s="2"/>
      <c r="F15" s="6"/>
    </row>
    <row r="16" spans="1:6" x14ac:dyDescent="0.25">
      <c r="A16" s="2">
        <v>1</v>
      </c>
      <c r="B16" s="2" t="s">
        <v>27</v>
      </c>
      <c r="C16" s="2" t="s">
        <v>28</v>
      </c>
      <c r="D16" s="9">
        <f>+(D6/(2*12))^(2)*3.14*1</f>
        <v>6.0101562500000016E-3</v>
      </c>
      <c r="E16" s="2" t="s">
        <v>29</v>
      </c>
      <c r="F16" s="6"/>
    </row>
    <row r="17" spans="1:6" x14ac:dyDescent="0.25">
      <c r="A17" s="2">
        <v>2</v>
      </c>
      <c r="B17" s="2" t="s">
        <v>30</v>
      </c>
      <c r="C17" s="2" t="s">
        <v>31</v>
      </c>
      <c r="D17" s="9">
        <f>+(D7/(2*12))^(2)*3.14*1</f>
        <v>3.4367518055555555E-3</v>
      </c>
      <c r="E17" s="2" t="s">
        <v>29</v>
      </c>
      <c r="F17" s="6"/>
    </row>
    <row r="18" spans="1:6" x14ac:dyDescent="0.25">
      <c r="A18" s="2">
        <v>3</v>
      </c>
      <c r="B18" s="2" t="s">
        <v>32</v>
      </c>
      <c r="C18" s="2" t="s">
        <v>33</v>
      </c>
      <c r="D18" s="9">
        <f>+D16-D17</f>
        <v>2.5734044444444461E-3</v>
      </c>
      <c r="E18" s="2" t="s">
        <v>29</v>
      </c>
      <c r="F18" s="6"/>
    </row>
    <row r="19" spans="1:6" x14ac:dyDescent="0.25">
      <c r="A19" s="2">
        <v>4</v>
      </c>
      <c r="B19" s="2" t="s">
        <v>34</v>
      </c>
      <c r="C19" s="2" t="s">
        <v>35</v>
      </c>
      <c r="D19" s="9">
        <f>+(D12/(2*12))^(2)*3.14*1</f>
        <v>7.6660156250000003E-4</v>
      </c>
      <c r="E19" s="2" t="s">
        <v>29</v>
      </c>
      <c r="F19" s="6"/>
    </row>
    <row r="20" spans="1:6" x14ac:dyDescent="0.25">
      <c r="A20" s="2">
        <v>5</v>
      </c>
      <c r="B20" s="2" t="s">
        <v>36</v>
      </c>
      <c r="C20" s="2" t="s">
        <v>37</v>
      </c>
      <c r="D20" s="9">
        <f>+D18+D19</f>
        <v>3.3400060069444463E-3</v>
      </c>
      <c r="E20" s="2" t="s">
        <v>29</v>
      </c>
      <c r="F20" s="6"/>
    </row>
    <row r="21" spans="1:6" x14ac:dyDescent="0.25">
      <c r="A21" s="2">
        <v>6</v>
      </c>
      <c r="B21" s="2" t="s">
        <v>38</v>
      </c>
      <c r="C21" s="2" t="s">
        <v>39</v>
      </c>
      <c r="D21" s="9">
        <f>+D16+D19</f>
        <v>6.7767578125000017E-3</v>
      </c>
      <c r="E21" s="2" t="s">
        <v>29</v>
      </c>
      <c r="F21" s="6"/>
    </row>
    <row r="22" spans="1:6" x14ac:dyDescent="0.25">
      <c r="A22" s="6"/>
      <c r="B22" s="4"/>
      <c r="C22" s="4"/>
      <c r="D22" s="7"/>
      <c r="E22" s="4"/>
      <c r="F22" s="6"/>
    </row>
    <row r="23" spans="1:6" x14ac:dyDescent="0.25">
      <c r="A23" s="15" t="s">
        <v>40</v>
      </c>
      <c r="B23" s="15" t="s">
        <v>41</v>
      </c>
      <c r="C23" s="2"/>
      <c r="D23" s="8"/>
      <c r="E23" s="2"/>
      <c r="F23" s="6"/>
    </row>
    <row r="24" spans="1:6" x14ac:dyDescent="0.25">
      <c r="A24" s="2">
        <v>1</v>
      </c>
      <c r="B24" s="2" t="s">
        <v>42</v>
      </c>
      <c r="C24" s="2" t="s">
        <v>16</v>
      </c>
      <c r="D24" s="8">
        <f>+D8</f>
        <v>0.15</v>
      </c>
      <c r="E24" s="2" t="s">
        <v>43</v>
      </c>
      <c r="F24" s="6"/>
    </row>
    <row r="25" spans="1:6" x14ac:dyDescent="0.25">
      <c r="A25" s="2">
        <v>2</v>
      </c>
      <c r="B25" s="2" t="s">
        <v>44</v>
      </c>
      <c r="C25" s="2" t="s">
        <v>45</v>
      </c>
      <c r="D25" s="8">
        <f>+D13</f>
        <v>0.24299999999999999</v>
      </c>
      <c r="E25" s="2" t="s">
        <v>43</v>
      </c>
      <c r="F25" s="6"/>
    </row>
    <row r="26" spans="1:6" x14ac:dyDescent="0.25">
      <c r="A26" s="2">
        <v>3</v>
      </c>
      <c r="B26" s="2" t="s">
        <v>46</v>
      </c>
      <c r="C26" s="2" t="s">
        <v>47</v>
      </c>
      <c r="D26" s="8">
        <f>+D9*D17</f>
        <v>0.21455641522083332</v>
      </c>
      <c r="E26" s="2" t="s">
        <v>43</v>
      </c>
      <c r="F26" s="6"/>
    </row>
    <row r="27" spans="1:6" x14ac:dyDescent="0.25">
      <c r="A27" s="6"/>
      <c r="B27" s="4"/>
      <c r="C27" s="4"/>
      <c r="D27" s="7"/>
      <c r="E27" s="4"/>
      <c r="F27" s="6"/>
    </row>
    <row r="28" spans="1:6" x14ac:dyDescent="0.25">
      <c r="A28" s="15" t="s">
        <v>48</v>
      </c>
      <c r="B28" s="15" t="s">
        <v>49</v>
      </c>
      <c r="C28" s="2"/>
      <c r="D28" s="8"/>
      <c r="E28" s="2"/>
      <c r="F28" s="6"/>
    </row>
    <row r="29" spans="1:6" x14ac:dyDescent="0.25">
      <c r="A29" s="2">
        <v>1</v>
      </c>
      <c r="B29" s="2" t="s">
        <v>50</v>
      </c>
      <c r="C29" s="2" t="s">
        <v>51</v>
      </c>
      <c r="D29" s="8">
        <f>+D24/D18</f>
        <v>58.288544703427846</v>
      </c>
      <c r="E29" s="2" t="s">
        <v>20</v>
      </c>
      <c r="F29" s="6"/>
    </row>
    <row r="30" spans="1:6" x14ac:dyDescent="0.25">
      <c r="A30" s="2">
        <v>2</v>
      </c>
      <c r="B30" s="2" t="s">
        <v>52</v>
      </c>
      <c r="C30" s="2" t="s">
        <v>53</v>
      </c>
      <c r="D30" s="8">
        <f>+D25/D19</f>
        <v>316.98343949044585</v>
      </c>
      <c r="E30" s="2" t="s">
        <v>20</v>
      </c>
      <c r="F30" s="6"/>
    </row>
    <row r="31" spans="1:6" x14ac:dyDescent="0.25">
      <c r="A31" s="2">
        <v>3</v>
      </c>
      <c r="B31" s="2" t="s">
        <v>54</v>
      </c>
      <c r="C31" s="2" t="s">
        <v>55</v>
      </c>
      <c r="D31" s="8">
        <f>+(D24+D25)/D20</f>
        <v>117.66445904075786</v>
      </c>
      <c r="E31" s="2" t="s">
        <v>20</v>
      </c>
      <c r="F31" s="6"/>
    </row>
    <row r="32" spans="1:6" x14ac:dyDescent="0.25">
      <c r="A32" s="2">
        <v>4</v>
      </c>
      <c r="B32" s="10" t="s">
        <v>56</v>
      </c>
      <c r="C32" s="10" t="s">
        <v>57</v>
      </c>
      <c r="D32" s="11">
        <f>+(D24+D25+D26)/D21</f>
        <v>89.652962674890219</v>
      </c>
      <c r="E32" s="10" t="s">
        <v>20</v>
      </c>
      <c r="F32" s="5" t="str">
        <f>IF(+D32&gt;D9,"OK","Density is LOW!")</f>
        <v>OK</v>
      </c>
    </row>
    <row r="33" spans="1:5" x14ac:dyDescent="0.25">
      <c r="E33" t="s">
        <v>58</v>
      </c>
    </row>
    <row r="34" spans="1:5" x14ac:dyDescent="0.25">
      <c r="B34" t="s">
        <v>59</v>
      </c>
    </row>
    <row r="35" spans="1:5" x14ac:dyDescent="0.25">
      <c r="A35">
        <v>1</v>
      </c>
      <c r="B35" t="s">
        <v>60</v>
      </c>
    </row>
    <row r="36" spans="1:5" x14ac:dyDescent="0.25">
      <c r="A36">
        <v>2</v>
      </c>
      <c r="B36" t="s">
        <v>61</v>
      </c>
    </row>
    <row r="38" spans="1:5" x14ac:dyDescent="0.25">
      <c r="B38" s="12" t="s">
        <v>62</v>
      </c>
    </row>
    <row r="39" spans="1:5" x14ac:dyDescent="0.25">
      <c r="B39" s="17" t="s">
        <v>64</v>
      </c>
    </row>
  </sheetData>
  <sheetProtection password="B6B2" sheet="1" objects="1" scenario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Density Calculator v1.1</dc:title>
  <dc:creator>HEI Group</dc:creator>
  <cp:lastModifiedBy>Admin</cp:lastModifiedBy>
  <dcterms:created xsi:type="dcterms:W3CDTF">2017-10-26T05:43:29Z</dcterms:created>
  <dcterms:modified xsi:type="dcterms:W3CDTF">2017-10-30T18:01:28Z</dcterms:modified>
</cp:coreProperties>
</file>