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" yWindow="0" windowWidth="9156" windowHeight="5112"/>
  </bookViews>
  <sheets>
    <sheet name="A" sheetId="1" r:id="rId1"/>
  </sheets>
  <calcPr calcId="145621" concurrentCalc="0"/>
</workbook>
</file>

<file path=xl/calcChain.xml><?xml version="1.0" encoding="utf-8"?>
<calcChain xmlns="http://schemas.openxmlformats.org/spreadsheetml/2006/main">
  <c r="D22" i="1" l="1"/>
  <c r="D7" i="1"/>
  <c r="D32" i="1"/>
  <c r="D9" i="1"/>
  <c r="F9" i="1"/>
  <c r="F14" i="1"/>
  <c r="F15" i="1"/>
  <c r="F16" i="1"/>
  <c r="D10" i="1"/>
  <c r="F10" i="1"/>
  <c r="D26" i="1"/>
  <c r="D31" i="1"/>
  <c r="D33" i="1"/>
  <c r="D36" i="1"/>
  <c r="D23" i="1"/>
  <c r="D14" i="1"/>
  <c r="D19" i="1"/>
  <c r="D15" i="1"/>
  <c r="D16" i="1"/>
  <c r="D28" i="1"/>
  <c r="D20" i="1"/>
  <c r="D29" i="1"/>
  <c r="D37" i="1"/>
  <c r="F35" i="1"/>
</calcChain>
</file>

<file path=xl/sharedStrings.xml><?xml version="1.0" encoding="utf-8"?>
<sst xmlns="http://schemas.openxmlformats.org/spreadsheetml/2006/main" count="94" uniqueCount="61">
  <si>
    <t>Table 1:</t>
  </si>
  <si>
    <t>Sizing Operations</t>
  </si>
  <si>
    <t>Unit Operation:</t>
  </si>
  <si>
    <t xml:space="preserve">SODIUM HYPOCHLORITE </t>
  </si>
  <si>
    <t>SODIUM METABISULPHITE</t>
  </si>
  <si>
    <t>Item</t>
  </si>
  <si>
    <t>Description</t>
  </si>
  <si>
    <t>Symbol</t>
  </si>
  <si>
    <t>Result</t>
  </si>
  <si>
    <t>Units</t>
  </si>
  <si>
    <t>Input Target Tot. Residual Chlorine Concentration</t>
  </si>
  <si>
    <t>TRC</t>
  </si>
  <si>
    <t>mg/L</t>
  </si>
  <si>
    <t>Input Tot. Residual Chlorine Demand</t>
  </si>
  <si>
    <t>DTRC</t>
  </si>
  <si>
    <t>TRC Dosing Concentration Required</t>
  </si>
  <si>
    <t>RTRC</t>
  </si>
  <si>
    <t>Input Process Water Flow</t>
  </si>
  <si>
    <t>Q</t>
  </si>
  <si>
    <t>IGPM</t>
  </si>
  <si>
    <t>usgpm</t>
  </si>
  <si>
    <t>L/m</t>
  </si>
  <si>
    <t xml:space="preserve">Input Supplied Concentration of Chemical </t>
  </si>
  <si>
    <t>C</t>
  </si>
  <si>
    <t>trade% (mg/100 mL)</t>
  </si>
  <si>
    <t>wt% (mg/100 mg)</t>
  </si>
  <si>
    <t>Input Specific Gravity of Chemical</t>
  </si>
  <si>
    <t>SG</t>
  </si>
  <si>
    <t>Results</t>
  </si>
  <si>
    <t>Dose Rate of Chemical</t>
  </si>
  <si>
    <t>D</t>
  </si>
  <si>
    <t>mL/min</t>
  </si>
  <si>
    <t>L/day</t>
  </si>
  <si>
    <t>USGPD</t>
  </si>
  <si>
    <t xml:space="preserve">Calculation for Water Recirculation Systems (i.e. Cooling Towers) </t>
  </si>
  <si>
    <t>Chemical Dose IN</t>
  </si>
  <si>
    <t>Flow Fraction of Total Dose</t>
  </si>
  <si>
    <t>% of Tot. Dose</t>
  </si>
  <si>
    <t>Water Flow IN</t>
  </si>
  <si>
    <t>Qin</t>
  </si>
  <si>
    <t>Flow Fraction of Total Flow</t>
  </si>
  <si>
    <t>% of Tot. Water Flow</t>
  </si>
  <si>
    <t>Water Flow OUT</t>
  </si>
  <si>
    <t>Qout</t>
  </si>
  <si>
    <t>Recirculation Water Flow</t>
  </si>
  <si>
    <t>Qr</t>
  </si>
  <si>
    <t>Resultant Dosing TRC Concentration</t>
  </si>
  <si>
    <t>Resultant Stream TRC Concentrations</t>
  </si>
  <si>
    <t>Concentration of Water OUT</t>
  </si>
  <si>
    <t>Cout</t>
  </si>
  <si>
    <t>Resultant Recirc Concentration</t>
  </si>
  <si>
    <t>Cr</t>
  </si>
  <si>
    <t>Additional TRC from Recirc (as a result of dilution)</t>
  </si>
  <si>
    <t>Cr+</t>
  </si>
  <si>
    <t>Notes:</t>
  </si>
  <si>
    <t>Check Total</t>
  </si>
  <si>
    <t>1. Input values into yellow and green shaded cells.</t>
  </si>
  <si>
    <t>2. Worksheet is protected to prevent accidental changes but is not password protected.</t>
  </si>
  <si>
    <t>© 1998 - 2017, John Hibberd &amp; HEI Group. All rights reserved.</t>
  </si>
  <si>
    <t>3. This worksheet is free to copy and use.</t>
  </si>
  <si>
    <t>Chlorination and Dechlorination Dosing Requirements - Version 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</si>
</sst>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_);\(&quot;$&quot;#,##0\)"/>
    <numFmt numFmtId="165" formatCode="0.0000"/>
    <numFmt numFmtId="166" formatCode="0.00000"/>
    <numFmt numFmtId="167" formatCode="0.000000"/>
  </numFmts>
  <fonts count="11" x14ac:knownFonts="1">
    <font>
      <sz val="10"/>
      <name val="Arial"/>
    </font>
    <font>
      <b/>
      <sz val="18"/>
      <name val="Arial"/>
    </font>
    <font>
      <b/>
      <sz val="12"/>
      <name val="Arial"/>
    </font>
    <font>
      <b/>
      <sz val="10"/>
      <name val="Arial"/>
    </font>
    <font>
      <sz val="8"/>
      <name val="Arial"/>
    </font>
    <font>
      <b/>
      <sz val="8"/>
      <name val="Arial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double">
        <color indexed="0"/>
      </right>
      <top style="thin">
        <color indexed="0"/>
      </top>
      <bottom style="thin">
        <color indexed="0"/>
      </bottom>
      <diagonal/>
    </border>
    <border>
      <left style="double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double">
        <color indexed="0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double">
        <color indexed="0"/>
      </right>
      <top/>
      <bottom style="thin">
        <color indexed="0"/>
      </bottom>
      <diagonal/>
    </border>
    <border>
      <left style="double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 style="double">
        <color indexed="0"/>
      </right>
      <top style="thin">
        <color indexed="0"/>
      </top>
      <bottom/>
      <diagonal/>
    </border>
    <border>
      <left style="double">
        <color indexed="0"/>
      </left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</borders>
  <cellStyleXfs count="8">
    <xf numFmtId="0" fontId="0" fillId="0" borderId="0">
      <alignment vertical="top"/>
    </xf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6" fillId="0" borderId="1" applyNumberFormat="0" applyFont="0" applyBorder="0" applyAlignment="0" applyProtection="0"/>
  </cellStyleXfs>
  <cellXfs count="47">
    <xf numFmtId="0" fontId="0" fillId="0" borderId="0" xfId="0" applyAlignment="1"/>
    <xf numFmtId="2" fontId="0" fillId="0" borderId="0" xfId="0" applyNumberFormat="1" applyAlignment="1"/>
    <xf numFmtId="165" fontId="0" fillId="0" borderId="0" xfId="0" applyNumberFormat="1" applyAlignment="1"/>
    <xf numFmtId="166" fontId="0" fillId="0" borderId="0" xfId="0" applyNumberFormat="1" applyAlignment="1"/>
    <xf numFmtId="167" fontId="0" fillId="0" borderId="0" xfId="0" applyNumberFormat="1" applyAlignment="1"/>
    <xf numFmtId="0" fontId="3" fillId="0" borderId="0" xfId="0" applyFont="1" applyBorder="1" applyAlignment="1"/>
    <xf numFmtId="0" fontId="4" fillId="0" borderId="0" xfId="0" applyFont="1" applyBorder="1" applyAlignment="1"/>
    <xf numFmtId="0" fontId="0" fillId="0" borderId="2" xfId="0" applyFill="1" applyBorder="1" applyAlignment="1"/>
    <xf numFmtId="2" fontId="0" fillId="0" borderId="2" xfId="0" applyNumberFormat="1" applyFill="1" applyBorder="1" applyAlignment="1"/>
    <xf numFmtId="0" fontId="5" fillId="0" borderId="0" xfId="0" applyFont="1" applyBorder="1" applyAlignment="1"/>
    <xf numFmtId="0" fontId="4" fillId="0" borderId="2" xfId="0" applyFont="1" applyFill="1" applyBorder="1" applyAlignment="1"/>
    <xf numFmtId="2" fontId="4" fillId="0" borderId="2" xfId="0" applyNumberFormat="1" applyFont="1" applyFill="1" applyBorder="1" applyAlignment="1"/>
    <xf numFmtId="2" fontId="4" fillId="0" borderId="0" xfId="0" applyNumberFormat="1" applyFont="1" applyBorder="1" applyAlignment="1"/>
    <xf numFmtId="2" fontId="4" fillId="2" borderId="2" xfId="0" applyNumberFormat="1" applyFont="1" applyFill="1" applyBorder="1" applyAlignment="1" applyProtection="1">
      <protection locked="0"/>
    </xf>
    <xf numFmtId="0" fontId="0" fillId="0" borderId="3" xfId="0" applyFill="1" applyBorder="1" applyAlignment="1"/>
    <xf numFmtId="2" fontId="0" fillId="0" borderId="4" xfId="0" applyNumberFormat="1" applyFill="1" applyBorder="1" applyAlignment="1"/>
    <xf numFmtId="0" fontId="0" fillId="0" borderId="0" xfId="0" applyAlignment="1" applyProtection="1">
      <protection locked="0"/>
    </xf>
    <xf numFmtId="0" fontId="0" fillId="0" borderId="5" xfId="0" applyFill="1" applyBorder="1" applyAlignment="1"/>
    <xf numFmtId="2" fontId="0" fillId="0" borderId="0" xfId="0" applyNumberFormat="1" applyAlignment="1" applyProtection="1">
      <protection locked="0"/>
    </xf>
    <xf numFmtId="0" fontId="0" fillId="0" borderId="6" xfId="0" applyFill="1" applyBorder="1" applyAlignment="1"/>
    <xf numFmtId="0" fontId="0" fillId="0" borderId="7" xfId="0" applyFill="1" applyBorder="1" applyAlignment="1"/>
    <xf numFmtId="0" fontId="0" fillId="0" borderId="8" xfId="0" applyFill="1" applyBorder="1" applyAlignment="1"/>
    <xf numFmtId="2" fontId="4" fillId="3" borderId="2" xfId="0" applyNumberFormat="1" applyFont="1" applyFill="1" applyBorder="1" applyAlignment="1" applyProtection="1">
      <protection locked="0"/>
    </xf>
    <xf numFmtId="2" fontId="0" fillId="3" borderId="2" xfId="0" applyNumberFormat="1" applyFill="1" applyBorder="1" applyAlignment="1" applyProtection="1">
      <protection locked="0"/>
    </xf>
    <xf numFmtId="2" fontId="0" fillId="3" borderId="4" xfId="0" applyNumberFormat="1" applyFill="1" applyBorder="1" applyAlignment="1" applyProtection="1">
      <protection locked="0"/>
    </xf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8" fillId="0" borderId="0" xfId="0" applyFont="1" applyAlignment="1">
      <alignment horizontal="center"/>
    </xf>
    <xf numFmtId="0" fontId="9" fillId="0" borderId="0" xfId="0" applyFont="1" applyAlignment="1"/>
    <xf numFmtId="2" fontId="7" fillId="4" borderId="11" xfId="0" applyNumberFormat="1" applyFont="1" applyFill="1" applyBorder="1" applyAlignment="1"/>
    <xf numFmtId="0" fontId="7" fillId="0" borderId="0" xfId="0" applyFont="1" applyAlignment="1"/>
    <xf numFmtId="0" fontId="7" fillId="4" borderId="0" xfId="0" applyFont="1" applyFill="1" applyAlignment="1"/>
    <xf numFmtId="0" fontId="9" fillId="0" borderId="0" xfId="0" applyFont="1" applyBorder="1" applyAlignment="1"/>
    <xf numFmtId="0" fontId="10" fillId="0" borderId="0" xfId="0" applyFont="1" applyBorder="1" applyAlignment="1"/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showGridLines="0" tabSelected="1" workbookViewId="0"/>
  </sheetViews>
  <sheetFormatPr defaultRowHeight="13.2" x14ac:dyDescent="0.25"/>
  <cols>
    <col min="1" max="1" width="14.6640625" customWidth="1"/>
    <col min="2" max="2" width="41.88671875" customWidth="1"/>
    <col min="3" max="3" width="11.5546875" customWidth="1"/>
    <col min="4" max="4" width="9.44140625" customWidth="1"/>
    <col min="5" max="5" width="18.33203125" customWidth="1"/>
    <col min="6" max="6" width="14" customWidth="1"/>
    <col min="7" max="7" width="15.6640625" customWidth="1"/>
    <col min="8" max="8" width="12.33203125" customWidth="1"/>
    <col min="9" max="9" width="13.109375" customWidth="1"/>
    <col min="11" max="11" width="10.33203125" customWidth="1"/>
    <col min="12" max="12" width="10.88671875" customWidth="1"/>
    <col min="13" max="13" width="11.6640625" customWidth="1"/>
  </cols>
  <sheetData>
    <row r="1" spans="1:7" x14ac:dyDescent="0.25">
      <c r="A1" s="5" t="s">
        <v>0</v>
      </c>
      <c r="B1" s="5" t="s">
        <v>1</v>
      </c>
      <c r="D1" s="1"/>
    </row>
    <row r="2" spans="1:7" x14ac:dyDescent="0.25">
      <c r="A2" s="5" t="s">
        <v>2</v>
      </c>
      <c r="B2" s="32" t="s">
        <v>60</v>
      </c>
    </row>
    <row r="3" spans="1:7" x14ac:dyDescent="0.25">
      <c r="A3" s="32"/>
      <c r="C3" s="5"/>
      <c r="D3" s="43" t="s">
        <v>3</v>
      </c>
      <c r="E3" s="44"/>
      <c r="F3" s="45" t="s">
        <v>4</v>
      </c>
      <c r="G3" s="46"/>
    </row>
    <row r="4" spans="1:7" x14ac:dyDescent="0.25">
      <c r="A4" s="39" t="s">
        <v>5</v>
      </c>
      <c r="B4" s="39" t="s">
        <v>6</v>
      </c>
      <c r="C4" s="39" t="s">
        <v>7</v>
      </c>
      <c r="D4" s="40" t="s">
        <v>8</v>
      </c>
      <c r="E4" s="41" t="s">
        <v>9</v>
      </c>
      <c r="F4" s="42" t="s">
        <v>8</v>
      </c>
      <c r="G4" s="40" t="s">
        <v>9</v>
      </c>
    </row>
    <row r="5" spans="1:7" x14ac:dyDescent="0.25">
      <c r="A5" s="34">
        <v>1</v>
      </c>
      <c r="B5" s="7" t="s">
        <v>10</v>
      </c>
      <c r="C5" s="7" t="s">
        <v>11</v>
      </c>
      <c r="D5" s="23">
        <v>25</v>
      </c>
      <c r="E5" s="14" t="s">
        <v>12</v>
      </c>
      <c r="F5" s="24">
        <v>50</v>
      </c>
      <c r="G5" s="7" t="s">
        <v>12</v>
      </c>
    </row>
    <row r="6" spans="1:7" x14ac:dyDescent="0.25">
      <c r="A6" s="34">
        <v>2</v>
      </c>
      <c r="B6" s="7" t="s">
        <v>13</v>
      </c>
      <c r="C6" s="7" t="s">
        <v>14</v>
      </c>
      <c r="D6" s="23">
        <v>0</v>
      </c>
      <c r="E6" s="14" t="s">
        <v>12</v>
      </c>
      <c r="F6" s="17"/>
    </row>
    <row r="7" spans="1:7" x14ac:dyDescent="0.25">
      <c r="A7" s="34">
        <v>3</v>
      </c>
      <c r="B7" s="7" t="s">
        <v>15</v>
      </c>
      <c r="C7" s="7" t="s">
        <v>16</v>
      </c>
      <c r="D7" s="8">
        <f>D5+D6</f>
        <v>25</v>
      </c>
      <c r="E7" s="14" t="s">
        <v>12</v>
      </c>
      <c r="F7" s="17"/>
    </row>
    <row r="8" spans="1:7" x14ac:dyDescent="0.25">
      <c r="A8" s="35">
        <v>4</v>
      </c>
      <c r="B8" s="19" t="s">
        <v>17</v>
      </c>
      <c r="C8" s="19" t="s">
        <v>18</v>
      </c>
      <c r="D8" s="23">
        <v>100</v>
      </c>
      <c r="E8" s="14" t="s">
        <v>19</v>
      </c>
      <c r="F8" s="24">
        <v>100</v>
      </c>
      <c r="G8" s="7" t="s">
        <v>19</v>
      </c>
    </row>
    <row r="9" spans="1:7" x14ac:dyDescent="0.25">
      <c r="A9" s="36"/>
      <c r="B9" s="20"/>
      <c r="C9" s="20"/>
      <c r="D9" s="8">
        <f>D8*264/220.83</f>
        <v>119.54897432414073</v>
      </c>
      <c r="E9" s="14" t="s">
        <v>20</v>
      </c>
      <c r="F9" s="15">
        <f>F8*264/220.83</f>
        <v>119.54897432414073</v>
      </c>
      <c r="G9" s="7" t="s">
        <v>20</v>
      </c>
    </row>
    <row r="10" spans="1:7" x14ac:dyDescent="0.25">
      <c r="A10" s="37"/>
      <c r="B10" s="21"/>
      <c r="C10" s="21"/>
      <c r="D10" s="8">
        <f>D8*1000/220.83</f>
        <v>452.83702395507856</v>
      </c>
      <c r="E10" s="14" t="s">
        <v>21</v>
      </c>
      <c r="F10" s="15">
        <f>F8*1000/220.83</f>
        <v>452.83702395507856</v>
      </c>
      <c r="G10" s="7" t="s">
        <v>21</v>
      </c>
    </row>
    <row r="11" spans="1:7" x14ac:dyDescent="0.25">
      <c r="A11" s="34">
        <v>5</v>
      </c>
      <c r="B11" s="7" t="s">
        <v>22</v>
      </c>
      <c r="C11" s="7" t="s">
        <v>23</v>
      </c>
      <c r="D11" s="23">
        <v>12</v>
      </c>
      <c r="E11" s="14" t="s">
        <v>24</v>
      </c>
      <c r="F11" s="24">
        <v>35</v>
      </c>
      <c r="G11" s="7" t="s">
        <v>25</v>
      </c>
    </row>
    <row r="12" spans="1:7" x14ac:dyDescent="0.25">
      <c r="A12" s="34">
        <v>6</v>
      </c>
      <c r="B12" s="7" t="s">
        <v>26</v>
      </c>
      <c r="C12" s="7" t="s">
        <v>27</v>
      </c>
      <c r="D12" s="23">
        <v>1.04</v>
      </c>
      <c r="E12" s="14"/>
      <c r="F12" s="24">
        <v>1.35</v>
      </c>
      <c r="G12" s="7"/>
    </row>
    <row r="13" spans="1:7" x14ac:dyDescent="0.25">
      <c r="A13" s="38"/>
      <c r="B13" s="5" t="s">
        <v>28</v>
      </c>
      <c r="D13" s="1"/>
      <c r="F13" s="1"/>
    </row>
    <row r="14" spans="1:7" x14ac:dyDescent="0.25">
      <c r="A14" s="35">
        <v>7</v>
      </c>
      <c r="B14" s="19" t="s">
        <v>29</v>
      </c>
      <c r="C14" s="19" t="s">
        <v>30</v>
      </c>
      <c r="D14" s="8">
        <f>D9*D7/(D11*10*0.264)</f>
        <v>94.341046657308027</v>
      </c>
      <c r="E14" s="14" t="s">
        <v>31</v>
      </c>
      <c r="F14" s="15">
        <f>1.34*F5*F9/(F11*264*F12/100)</f>
        <v>64.211810804212192</v>
      </c>
      <c r="G14" s="7" t="s">
        <v>31</v>
      </c>
    </row>
    <row r="15" spans="1:7" x14ac:dyDescent="0.25">
      <c r="A15" s="36"/>
      <c r="B15" s="20"/>
      <c r="C15" s="20"/>
      <c r="D15" s="8">
        <f>D14*60*24/1000</f>
        <v>135.85110718652356</v>
      </c>
      <c r="E15" s="14" t="s">
        <v>32</v>
      </c>
      <c r="F15" s="15">
        <f>F14*60*24/1000</f>
        <v>92.465007558065551</v>
      </c>
      <c r="G15" s="7" t="s">
        <v>32</v>
      </c>
    </row>
    <row r="16" spans="1:7" x14ac:dyDescent="0.25">
      <c r="A16" s="37"/>
      <c r="B16" s="21"/>
      <c r="C16" s="21"/>
      <c r="D16" s="8">
        <f>D15*264/1000</f>
        <v>35.864692297242215</v>
      </c>
      <c r="E16" s="14" t="s">
        <v>33</v>
      </c>
      <c r="F16" s="15">
        <f>F15*264/1000</f>
        <v>24.410761995329306</v>
      </c>
      <c r="G16" s="7" t="s">
        <v>33</v>
      </c>
    </row>
    <row r="18" spans="1:5" x14ac:dyDescent="0.25">
      <c r="A18" s="6"/>
      <c r="B18" s="9" t="s">
        <v>34</v>
      </c>
      <c r="C18" s="6"/>
      <c r="D18" s="6"/>
      <c r="E18" s="6"/>
    </row>
    <row r="19" spans="1:5" x14ac:dyDescent="0.25">
      <c r="A19" s="6"/>
      <c r="B19" s="10" t="s">
        <v>35</v>
      </c>
      <c r="C19" s="10" t="s">
        <v>30</v>
      </c>
      <c r="D19" s="11">
        <f>D14</f>
        <v>94.341046657308027</v>
      </c>
      <c r="E19" s="10" t="s">
        <v>31</v>
      </c>
    </row>
    <row r="20" spans="1:5" x14ac:dyDescent="0.25">
      <c r="A20" s="6"/>
      <c r="B20" s="10" t="s">
        <v>36</v>
      </c>
      <c r="C20" s="10"/>
      <c r="D20" s="11">
        <f>D19/D14*100</f>
        <v>100</v>
      </c>
      <c r="E20" s="10" t="s">
        <v>37</v>
      </c>
    </row>
    <row r="21" spans="1:5" x14ac:dyDescent="0.25">
      <c r="A21" s="6"/>
      <c r="B21" s="6"/>
      <c r="C21" s="6"/>
      <c r="D21" s="12"/>
      <c r="E21" s="6"/>
    </row>
    <row r="22" spans="1:5" x14ac:dyDescent="0.25">
      <c r="A22" s="6"/>
      <c r="B22" s="10" t="s">
        <v>38</v>
      </c>
      <c r="C22" s="10" t="s">
        <v>39</v>
      </c>
      <c r="D22" s="13">
        <f>D10</f>
        <v>452.83702395507856</v>
      </c>
      <c r="E22" s="10" t="s">
        <v>21</v>
      </c>
    </row>
    <row r="23" spans="1:5" x14ac:dyDescent="0.25">
      <c r="A23" s="6"/>
      <c r="B23" s="10" t="s">
        <v>40</v>
      </c>
      <c r="C23" s="10"/>
      <c r="D23" s="11">
        <f>D22/D10*100</f>
        <v>100</v>
      </c>
      <c r="E23" s="10" t="s">
        <v>41</v>
      </c>
    </row>
    <row r="24" spans="1:5" x14ac:dyDescent="0.25">
      <c r="A24" s="6"/>
      <c r="B24" s="6"/>
      <c r="C24" s="6"/>
      <c r="D24" s="12"/>
      <c r="E24" s="6"/>
    </row>
    <row r="25" spans="1:5" x14ac:dyDescent="0.25">
      <c r="A25" s="6"/>
      <c r="B25" s="10" t="s">
        <v>42</v>
      </c>
      <c r="C25" s="10" t="s">
        <v>43</v>
      </c>
      <c r="D25" s="22">
        <v>452.83</v>
      </c>
      <c r="E25" s="10" t="s">
        <v>21</v>
      </c>
    </row>
    <row r="26" spans="1:5" x14ac:dyDescent="0.25">
      <c r="A26" s="6"/>
      <c r="B26" s="10" t="s">
        <v>40</v>
      </c>
      <c r="C26" s="10"/>
      <c r="D26" s="11">
        <f>D25/D10*100</f>
        <v>99.998448899999985</v>
      </c>
      <c r="E26" s="10" t="s">
        <v>41</v>
      </c>
    </row>
    <row r="27" spans="1:5" x14ac:dyDescent="0.25">
      <c r="A27" s="6"/>
      <c r="B27" s="6"/>
      <c r="C27" s="6"/>
      <c r="D27" s="12"/>
      <c r="E27" s="6"/>
    </row>
    <row r="28" spans="1:5" x14ac:dyDescent="0.25">
      <c r="A28" s="6"/>
      <c r="B28" s="10" t="s">
        <v>44</v>
      </c>
      <c r="C28" s="10" t="s">
        <v>45</v>
      </c>
      <c r="D28" s="11">
        <f>(D19/1000)+D22-D25</f>
        <v>0.10136500173587137</v>
      </c>
      <c r="E28" s="10" t="s">
        <v>21</v>
      </c>
    </row>
    <row r="29" spans="1:5" x14ac:dyDescent="0.25">
      <c r="A29" s="6"/>
      <c r="B29" s="10" t="s">
        <v>40</v>
      </c>
      <c r="C29" s="10"/>
      <c r="D29" s="11">
        <f>D28/D10*100</f>
        <v>2.2384433333332475E-2</v>
      </c>
      <c r="E29" s="10" t="s">
        <v>41</v>
      </c>
    </row>
    <row r="30" spans="1:5" x14ac:dyDescent="0.25">
      <c r="A30" s="6"/>
      <c r="B30" s="9" t="s">
        <v>46</v>
      </c>
      <c r="C30" s="6"/>
      <c r="D30" s="12"/>
      <c r="E30" s="6"/>
    </row>
    <row r="31" spans="1:5" x14ac:dyDescent="0.25">
      <c r="A31" s="6"/>
      <c r="B31" s="10" t="s">
        <v>10</v>
      </c>
      <c r="C31" s="10" t="s">
        <v>11</v>
      </c>
      <c r="D31" s="11">
        <f>D5</f>
        <v>25</v>
      </c>
      <c r="E31" s="10" t="s">
        <v>12</v>
      </c>
    </row>
    <row r="32" spans="1:5" x14ac:dyDescent="0.25">
      <c r="A32" s="6"/>
      <c r="B32" s="10" t="s">
        <v>13</v>
      </c>
      <c r="C32" s="10" t="s">
        <v>14</v>
      </c>
      <c r="D32" s="11">
        <f>D6</f>
        <v>0</v>
      </c>
      <c r="E32" s="10" t="s">
        <v>12</v>
      </c>
    </row>
    <row r="33" spans="1:7" x14ac:dyDescent="0.25">
      <c r="A33" s="6"/>
      <c r="B33" s="10" t="s">
        <v>15</v>
      </c>
      <c r="C33" s="10" t="s">
        <v>16</v>
      </c>
      <c r="D33" s="11">
        <f>D31+D32</f>
        <v>25</v>
      </c>
      <c r="E33" s="10" t="s">
        <v>12</v>
      </c>
    </row>
    <row r="34" spans="1:7" x14ac:dyDescent="0.25">
      <c r="A34" s="6"/>
      <c r="B34" s="9" t="s">
        <v>47</v>
      </c>
      <c r="C34" s="6"/>
      <c r="D34" s="6"/>
      <c r="E34" s="6"/>
      <c r="F34" s="27" t="s">
        <v>55</v>
      </c>
    </row>
    <row r="35" spans="1:7" x14ac:dyDescent="0.25">
      <c r="A35" s="6"/>
      <c r="B35" s="10" t="s">
        <v>48</v>
      </c>
      <c r="C35" s="10" t="s">
        <v>49</v>
      </c>
      <c r="D35" s="22">
        <v>25</v>
      </c>
      <c r="E35" s="25" t="s">
        <v>12</v>
      </c>
      <c r="F35" s="29">
        <f>+D31+D37</f>
        <v>25.005596108333332</v>
      </c>
      <c r="G35" s="26" t="s">
        <v>12</v>
      </c>
    </row>
    <row r="36" spans="1:7" x14ac:dyDescent="0.25">
      <c r="A36" s="6"/>
      <c r="B36" s="10" t="s">
        <v>50</v>
      </c>
      <c r="C36" s="10" t="s">
        <v>51</v>
      </c>
      <c r="D36" s="11">
        <f>D35</f>
        <v>25</v>
      </c>
      <c r="E36" s="10" t="s">
        <v>12</v>
      </c>
    </row>
    <row r="37" spans="1:7" x14ac:dyDescent="0.25">
      <c r="A37" s="6"/>
      <c r="B37" s="10" t="s">
        <v>52</v>
      </c>
      <c r="C37" s="10" t="s">
        <v>53</v>
      </c>
      <c r="D37" s="11">
        <f>(D28*D36/D22)</f>
        <v>5.5961083333331187E-3</v>
      </c>
      <c r="E37" s="10" t="s">
        <v>12</v>
      </c>
    </row>
    <row r="38" spans="1:7" ht="13.8" x14ac:dyDescent="0.3">
      <c r="B38" s="33" t="s">
        <v>58</v>
      </c>
    </row>
    <row r="39" spans="1:7" x14ac:dyDescent="0.25">
      <c r="A39" s="28" t="s">
        <v>54</v>
      </c>
      <c r="C39" s="16"/>
    </row>
    <row r="40" spans="1:7" x14ac:dyDescent="0.25">
      <c r="A40" s="31" t="s">
        <v>56</v>
      </c>
      <c r="C40" s="18"/>
      <c r="D40" s="2"/>
      <c r="E40" s="3"/>
      <c r="F40" s="4"/>
    </row>
    <row r="41" spans="1:7" x14ac:dyDescent="0.25">
      <c r="A41" s="30" t="s">
        <v>57</v>
      </c>
      <c r="C41" s="1"/>
      <c r="D41" s="2"/>
      <c r="E41" s="3"/>
      <c r="F41" s="4"/>
    </row>
    <row r="42" spans="1:7" x14ac:dyDescent="0.25">
      <c r="A42" s="30" t="s">
        <v>59</v>
      </c>
      <c r="C42" s="1"/>
      <c r="D42" s="2"/>
      <c r="E42" s="3"/>
      <c r="F42" s="4"/>
    </row>
    <row r="43" spans="1:7" x14ac:dyDescent="0.25">
      <c r="C43" s="1"/>
      <c r="D43" s="2"/>
      <c r="E43" s="3"/>
      <c r="F43" s="4"/>
    </row>
    <row r="44" spans="1:7" x14ac:dyDescent="0.25">
      <c r="C44" s="1"/>
      <c r="D44" s="2"/>
      <c r="E44" s="3"/>
      <c r="F44" s="4"/>
    </row>
    <row r="45" spans="1:7" x14ac:dyDescent="0.25">
      <c r="F45" s="4"/>
    </row>
    <row r="46" spans="1:7" x14ac:dyDescent="0.25">
      <c r="F46" s="4"/>
    </row>
  </sheetData>
  <sheetProtection password="B662" sheet="1" objects="1" scenarios="1"/>
  <mergeCells count="2">
    <mergeCell ref="D3:E3"/>
    <mergeCell ref="F3:G3"/>
  </mergeCells>
  <phoneticPr fontId="4" type="noConversion"/>
  <pageMargins left="0.75" right="0.75" top="1" bottom="1" header="0.5" footer="0.5"/>
  <pageSetup scale="95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</vt:lpstr>
    </vt:vector>
  </TitlesOfParts>
  <Company>HEI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Chlor &amp; SMB Dosing Calculator v2.1</dc:title>
  <dc:creator>HEI Group</dc:creator>
  <cp:lastModifiedBy>Admin</cp:lastModifiedBy>
  <cp:lastPrinted>2005-12-21T18:13:43Z</cp:lastPrinted>
  <dcterms:created xsi:type="dcterms:W3CDTF">2005-12-21T17:57:10Z</dcterms:created>
  <dcterms:modified xsi:type="dcterms:W3CDTF">2017-10-30T17:59:46Z</dcterms:modified>
</cp:coreProperties>
</file>